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155" tabRatio="897" firstSheet="2" activeTab="7"/>
  </bookViews>
  <sheets>
    <sheet name="CAPITA ABRIL" sheetId="7" state="hidden" r:id="rId1"/>
    <sheet name=" EVENTO ABRIL" sheetId="8" state="hidden" r:id="rId2"/>
    <sheet name="EVENTO " sheetId="10" r:id="rId3"/>
    <sheet name="RELACION " sheetId="12" state="hidden" r:id="rId4"/>
    <sheet name="mayo evento" sheetId="11" state="hidden" r:id="rId5"/>
    <sheet name="GRAFICAS EVENTO " sheetId="5" r:id="rId6"/>
    <sheet name="GRAFICAS EVENTO ABRIL" sheetId="9" state="hidden" r:id="rId7"/>
    <sheet name="INSTRUCTIVO" sheetId="13" r:id="rId8"/>
  </sheets>
  <definedNames>
    <definedName name="_xlnm._FilterDatabase" localSheetId="0" hidden="1">'CAPITA ABRIL'!$A$4:$AN$72</definedName>
    <definedName name="_xlnm._FilterDatabase" localSheetId="2" hidden="1">'EVENTO '!$A$6:$AQ$192</definedName>
    <definedName name="_xlnm.Print_Area" localSheetId="7">INSTRUCTIVO!$A$1:$I$48</definedName>
  </definedNames>
  <calcPr calcId="144525"/>
</workbook>
</file>

<file path=xl/calcChain.xml><?xml version="1.0" encoding="utf-8"?>
<calcChain xmlns="http://schemas.openxmlformats.org/spreadsheetml/2006/main">
  <c r="AX48" i="10" l="1"/>
  <c r="AX49" i="10"/>
  <c r="AX50" i="10"/>
  <c r="AX51" i="10"/>
  <c r="AX52" i="10"/>
  <c r="AX53" i="10"/>
  <c r="AX54" i="10"/>
  <c r="AX55" i="10"/>
  <c r="AX56" i="10"/>
  <c r="AX57" i="10"/>
  <c r="AX58" i="10"/>
  <c r="AX59" i="10"/>
  <c r="AX60" i="10"/>
  <c r="AX61" i="10"/>
  <c r="AX62" i="10"/>
  <c r="AX63" i="10"/>
  <c r="AX64" i="10"/>
  <c r="AX65" i="10"/>
  <c r="AX66" i="10"/>
  <c r="AX67" i="10"/>
  <c r="AX68" i="10"/>
  <c r="AX69" i="10"/>
  <c r="AX70" i="10"/>
  <c r="AX71" i="10"/>
  <c r="AX72" i="10"/>
  <c r="AX73" i="10"/>
  <c r="AX74" i="10"/>
  <c r="AX75" i="10"/>
  <c r="AX76" i="10"/>
  <c r="AX77" i="10"/>
  <c r="AX78" i="10"/>
  <c r="AX79" i="10"/>
  <c r="AX80" i="10"/>
  <c r="AX81" i="10"/>
  <c r="AX82" i="10"/>
  <c r="AX83" i="10"/>
  <c r="AX84" i="10"/>
  <c r="AX85" i="10"/>
  <c r="AX86" i="10"/>
  <c r="AX87" i="10"/>
  <c r="AX88" i="10"/>
  <c r="AX89" i="10"/>
  <c r="AX90" i="10"/>
  <c r="AX91" i="10"/>
  <c r="AX92" i="10"/>
  <c r="AX93" i="10"/>
  <c r="AX94" i="10"/>
  <c r="AX95" i="10"/>
  <c r="AX96" i="10"/>
  <c r="AX97" i="10"/>
  <c r="AX98" i="10"/>
  <c r="AX99" i="10"/>
  <c r="AX100" i="10"/>
  <c r="AX101" i="10"/>
  <c r="AX102" i="10"/>
  <c r="AX103" i="10"/>
  <c r="AX104" i="10"/>
  <c r="AX105" i="10"/>
  <c r="AX106" i="10"/>
  <c r="AX107" i="10"/>
  <c r="AX108" i="10"/>
  <c r="AX109" i="10"/>
  <c r="AX110" i="10"/>
  <c r="AX111" i="10"/>
  <c r="AX112" i="10"/>
  <c r="AX113" i="10"/>
  <c r="AX114" i="10"/>
  <c r="AX115" i="10"/>
  <c r="AX116" i="10"/>
  <c r="AX117" i="10"/>
  <c r="AX118" i="10"/>
  <c r="AX119" i="10"/>
  <c r="AX120" i="10"/>
  <c r="AX121" i="10"/>
  <c r="AX122" i="10"/>
  <c r="AX123" i="10"/>
  <c r="AX124" i="10"/>
  <c r="AX125" i="10"/>
  <c r="AX126" i="10"/>
  <c r="AX127" i="10"/>
  <c r="AX128" i="10"/>
  <c r="AX129" i="10"/>
  <c r="AX130" i="10"/>
  <c r="AX131" i="10"/>
  <c r="AX132" i="10"/>
  <c r="AX133" i="10"/>
  <c r="AX134" i="10"/>
  <c r="AX135" i="10"/>
  <c r="AX136" i="10"/>
  <c r="AX137" i="10"/>
  <c r="AX138" i="10"/>
  <c r="AX139" i="10"/>
  <c r="AX140" i="10"/>
  <c r="AX141" i="10"/>
  <c r="AX142" i="10"/>
  <c r="AX143" i="10"/>
  <c r="AX144" i="10"/>
  <c r="AX145" i="10"/>
  <c r="AX146" i="10"/>
  <c r="AX147" i="10"/>
  <c r="AX148" i="10"/>
  <c r="AX149" i="10"/>
  <c r="AX150" i="10"/>
  <c r="AX151" i="10"/>
  <c r="AX152" i="10"/>
  <c r="AX153" i="10"/>
  <c r="AX154" i="10"/>
  <c r="AX155" i="10"/>
  <c r="AX156" i="10"/>
  <c r="AX157" i="10"/>
  <c r="AX158" i="10"/>
  <c r="AX159" i="10"/>
  <c r="AX160" i="10"/>
  <c r="AX161" i="10"/>
  <c r="AX162" i="10"/>
  <c r="AX163" i="10"/>
  <c r="AX164" i="10"/>
  <c r="AX165" i="10"/>
  <c r="AX8" i="10" l="1"/>
  <c r="AX7" i="10"/>
  <c r="AX9" i="10"/>
  <c r="AX10" i="10"/>
  <c r="AX11" i="10"/>
  <c r="AX12" i="10"/>
  <c r="AX13" i="10"/>
  <c r="AX14" i="10"/>
  <c r="AX15" i="10"/>
  <c r="AX16" i="10"/>
  <c r="AX17" i="10"/>
  <c r="AX18" i="10"/>
  <c r="AX19" i="10"/>
  <c r="AX20" i="10"/>
  <c r="AX21" i="10"/>
  <c r="AX22" i="10"/>
  <c r="AX23" i="10"/>
  <c r="AX24" i="10"/>
  <c r="AX25" i="10"/>
  <c r="AX26" i="10"/>
  <c r="AX27" i="10"/>
  <c r="AX28" i="10"/>
  <c r="AX29" i="10"/>
  <c r="AX30" i="10"/>
  <c r="AX31" i="10"/>
  <c r="AX32" i="10"/>
  <c r="AX33" i="10"/>
  <c r="AX34" i="10"/>
  <c r="AX35" i="10"/>
  <c r="AX36" i="10"/>
  <c r="AX37" i="10"/>
  <c r="AX38" i="10"/>
  <c r="AX39" i="10"/>
  <c r="AX40" i="10"/>
  <c r="AX41" i="10"/>
  <c r="AX42" i="10"/>
  <c r="AX43" i="10"/>
  <c r="AX44" i="10"/>
  <c r="AX45" i="10"/>
  <c r="AX46" i="10"/>
  <c r="AX47" i="10"/>
  <c r="AX166" i="10"/>
  <c r="AX167" i="10"/>
  <c r="AX168" i="10"/>
  <c r="AX169" i="10"/>
  <c r="AX170" i="10"/>
  <c r="AX171" i="10"/>
  <c r="AX172" i="10"/>
  <c r="AX173" i="10"/>
  <c r="AX174" i="10"/>
  <c r="AX175" i="10"/>
  <c r="AX176" i="10"/>
  <c r="AX177" i="10"/>
  <c r="AX178" i="10"/>
  <c r="AX179" i="10"/>
  <c r="AX180" i="10"/>
  <c r="AX181" i="10"/>
  <c r="AX182" i="10"/>
  <c r="AX183" i="10"/>
  <c r="AX184" i="10"/>
  <c r="AX185" i="10"/>
  <c r="AX186" i="10"/>
  <c r="AX187" i="10"/>
  <c r="AX188" i="10"/>
  <c r="AX189" i="10"/>
  <c r="AX190" i="10"/>
  <c r="AX191" i="10"/>
  <c r="AX192" i="10"/>
  <c r="AX193" i="10"/>
  <c r="AX194" i="10"/>
  <c r="AX195" i="10"/>
  <c r="AX196" i="10"/>
  <c r="AX197" i="10"/>
  <c r="AX198" i="10"/>
  <c r="AX199" i="10"/>
  <c r="AX200" i="10"/>
  <c r="AX201" i="10"/>
  <c r="AX202" i="10"/>
  <c r="AX203" i="10"/>
  <c r="AX204" i="10"/>
  <c r="AX205" i="10"/>
  <c r="AX206" i="10"/>
  <c r="H207" i="10"/>
  <c r="I207" i="10"/>
  <c r="J207" i="10"/>
  <c r="K207" i="10"/>
  <c r="L207" i="10"/>
  <c r="M207" i="10"/>
  <c r="N207" i="10"/>
  <c r="O207" i="10"/>
  <c r="P207" i="10"/>
  <c r="Q207" i="10"/>
  <c r="R207" i="10"/>
  <c r="S207" i="10"/>
  <c r="T207" i="10"/>
  <c r="U207" i="10"/>
  <c r="V207" i="10"/>
  <c r="W207" i="10"/>
  <c r="X207" i="10"/>
  <c r="Y207" i="10"/>
  <c r="Z207" i="10"/>
  <c r="AA207" i="10"/>
  <c r="AB207" i="10"/>
  <c r="AC207" i="10"/>
  <c r="AD207" i="10"/>
  <c r="AE207" i="10"/>
  <c r="G207" i="10"/>
  <c r="L6" i="5" l="1"/>
  <c r="J6" i="5"/>
  <c r="F6" i="5"/>
  <c r="I6" i="5"/>
  <c r="H6" i="5"/>
  <c r="G6" i="5"/>
  <c r="D6" i="5"/>
  <c r="B6" i="5"/>
  <c r="C6" i="5"/>
  <c r="K5" i="5"/>
  <c r="J7" i="5"/>
  <c r="E6" i="5"/>
  <c r="K6" i="5"/>
  <c r="K7" i="5"/>
  <c r="I7" i="5"/>
  <c r="I5" i="5"/>
  <c r="B7" i="5"/>
  <c r="H7" i="5"/>
  <c r="L5" i="5"/>
  <c r="H5" i="5"/>
  <c r="D5" i="5"/>
  <c r="C7" i="5"/>
  <c r="G7" i="5"/>
  <c r="D7" i="5"/>
  <c r="G5" i="5"/>
  <c r="B5" i="5"/>
  <c r="L7" i="5"/>
  <c r="F7" i="5"/>
  <c r="F5" i="5"/>
  <c r="E7" i="5"/>
  <c r="J5" i="5"/>
  <c r="E5" i="5"/>
  <c r="C5" i="5"/>
  <c r="P5" i="5"/>
  <c r="M5" i="5" l="1"/>
  <c r="S4" i="5" s="1"/>
  <c r="M7" i="5"/>
  <c r="S6" i="5" s="1"/>
  <c r="M6" i="5"/>
  <c r="S5" i="5" s="1"/>
  <c r="O5" i="5" l="1"/>
</calcChain>
</file>

<file path=xl/sharedStrings.xml><?xml version="1.0" encoding="utf-8"?>
<sst xmlns="http://schemas.openxmlformats.org/spreadsheetml/2006/main" count="528" uniqueCount="187">
  <si>
    <t>COMFAMILIAR</t>
  </si>
  <si>
    <t>CARACTERISTICAS PRESCRIPCION</t>
  </si>
  <si>
    <t>ITEM</t>
  </si>
  <si>
    <t>FECHA</t>
  </si>
  <si>
    <t>DOCUMENTO</t>
  </si>
  <si>
    <t>EPS</t>
  </si>
  <si>
    <t>MODALIDAD</t>
  </si>
  <si>
    <t>SEDE</t>
  </si>
  <si>
    <t>CONTENIDO PRESCRIPCION</t>
  </si>
  <si>
    <t>Solo podrá hacerse por personal de salud debidamente autorizado de acuerdo con su competencia.</t>
  </si>
  <si>
    <t>La prescripción debe ser en letra clara y legible, con las indicaciones necesarias para su administración.</t>
  </si>
  <si>
    <t>Se hará en idioma español, en forma escrita ya sea por copia mecanográfica, medio electromagnético y/o computarizado.</t>
  </si>
  <si>
    <t>No podrá contener enmendaduras o tachaduras, siglas, claves, signos secretos, abreviaturas o símbolos químicos, con la excepción de las abreviaturas aprobadas por el Comité de Farmacia y Terapéutica de la Institución</t>
  </si>
  <si>
    <t>La prescripción debe permitir la confrontación entre el medicamento prescrito y el medicamento dispensado (en el caso ambulatorio) y administrado (en el caso hospitalario) por parte del profesional a cargo del servicio farmacéutico y del Departamento de Enfermería o la dependencia que haga sus veces.</t>
  </si>
  <si>
    <t>La prescripción debe permitir la correlación de los medicamentos prescritos con el diagnóstico</t>
  </si>
  <si>
    <t>La dosis de cada medicamento debe expresarse en el sistema métrico decimal y en casos especiales en unidades internacionales cuando se requiera.</t>
  </si>
  <si>
    <t>Cuando se trate de preparaciones magistrales, además de los requisitos de prescripción, se debe especificar claramente cada uno de los componentes con su respectiva cantidad.</t>
  </si>
  <si>
    <t>Nombre del prestador de servicios de salud o profesional de la salud que prescribe, dirección y número telefónico o dirección electrónica.</t>
  </si>
  <si>
    <t>Lugar y fecha de la prescripción.</t>
  </si>
  <si>
    <t>Nombre del paciente y documento de identificación.</t>
  </si>
  <si>
    <t>Número de la historia clínica.</t>
  </si>
  <si>
    <t>Tipo de usuario (Contributivo, subsidiado, particular, otro)</t>
  </si>
  <si>
    <t>Nombre del medicamento expresado en la Denominación Común Internacional (nombre Genérico).</t>
  </si>
  <si>
    <t>Concentración y forma farmacéutica.</t>
  </si>
  <si>
    <t>Vía de administración.</t>
  </si>
  <si>
    <t>Dosis y frecuencia de Administración.</t>
  </si>
  <si>
    <t>Periodo de duración del tratamiento.</t>
  </si>
  <si>
    <t>Cantidad total de unidades farmacéuticas requeridas para el tratamiento, en números y letras</t>
  </si>
  <si>
    <t>Indicaciones que a su juicio considere el prescriptor.</t>
  </si>
  <si>
    <t>Vigencia de la prescripción</t>
  </si>
  <si>
    <t>Nombre y firma del prescriptor con su respectivo número de registro profesional.</t>
  </si>
  <si>
    <t>Hacer firmar con documento de identidad o huella dactilar del usuario en caso de que no firme o firma del acompañante o acudiente</t>
  </si>
  <si>
    <t>i</t>
  </si>
  <si>
    <t>j</t>
  </si>
  <si>
    <t>Firma, sello del responsable de la entrega.</t>
  </si>
  <si>
    <t>Verificacion de medicamentos pendientes y la gestión realizada a los mismos</t>
  </si>
  <si>
    <t>PROCEDIMIENTOS</t>
  </si>
  <si>
    <t>7V</t>
  </si>
  <si>
    <t>EVENTO</t>
  </si>
  <si>
    <t>IPC</t>
  </si>
  <si>
    <t>OTRAS ENTIDADES</t>
  </si>
  <si>
    <t>ANEXO 7</t>
  </si>
  <si>
    <t xml:space="preserve">PALMAS </t>
  </si>
  <si>
    <t xml:space="preserve">GRANJAS </t>
  </si>
  <si>
    <t xml:space="preserve">CANAIMA </t>
  </si>
  <si>
    <t xml:space="preserve">7 DE AGOSTO </t>
  </si>
  <si>
    <t xml:space="preserve">EDUARDO SANTOS </t>
  </si>
  <si>
    <t xml:space="preserve">SAN LUIS </t>
  </si>
  <si>
    <t xml:space="preserve">VEGALARGA </t>
  </si>
  <si>
    <t xml:space="preserve">OTRAS ENTIDADES </t>
  </si>
  <si>
    <t>VINCULADO</t>
  </si>
  <si>
    <t xml:space="preserve">MUESTRA </t>
  </si>
  <si>
    <t>PUNTO AUDITADO</t>
  </si>
  <si>
    <t>HALLAZGO</t>
  </si>
  <si>
    <t xml:space="preserve">TOTAL </t>
  </si>
  <si>
    <t xml:space="preserve">MEDIMAS </t>
  </si>
  <si>
    <t>CAPITA</t>
  </si>
  <si>
    <t xml:space="preserve">AIC GRANJAS </t>
  </si>
  <si>
    <t xml:space="preserve">COMFAMILIAR GRANJAS </t>
  </si>
  <si>
    <t xml:space="preserve">AIC 7 DE AGOSTO </t>
  </si>
  <si>
    <t xml:space="preserve">COMFAMILIAR 7 DE AGOSTO </t>
  </si>
  <si>
    <t xml:space="preserve">MEDIMAS  7 DE AGOSTO </t>
  </si>
  <si>
    <t xml:space="preserve">AIC CANAIMA </t>
  </si>
  <si>
    <t>COMFAMILIAR CANAIMA</t>
  </si>
  <si>
    <t xml:space="preserve">MEDIMAS CANAIMA </t>
  </si>
  <si>
    <t xml:space="preserve">VERIFICAR ENTREGA DE DISPOSITIVO PARA REALIZAR LA ADMINISTRACION DEL MEDICAMENTO </t>
  </si>
  <si>
    <t xml:space="preserve">AIC EDUARDO SANTOS </t>
  </si>
  <si>
    <t xml:space="preserve">COMFAMILIAR EDUARDO SANTOS </t>
  </si>
  <si>
    <t xml:space="preserve">MEDIMAS EDUARDO SANTOS </t>
  </si>
  <si>
    <t xml:space="preserve">MEDIMAS GRANJAS </t>
  </si>
  <si>
    <t xml:space="preserve">AIC IPC </t>
  </si>
  <si>
    <t xml:space="preserve">COMFAMILIAR IPC </t>
  </si>
  <si>
    <t xml:space="preserve">MEDIMAS IPC </t>
  </si>
  <si>
    <t xml:space="preserve">AIC PALMAS </t>
  </si>
  <si>
    <t xml:space="preserve">COMFAMILIAR PALMAS </t>
  </si>
  <si>
    <t xml:space="preserve">MEDIMAS PALMAS </t>
  </si>
  <si>
    <t xml:space="preserve">AIC SAN LUIS  </t>
  </si>
  <si>
    <t xml:space="preserve">COMFAMILIAR SAN LUIS </t>
  </si>
  <si>
    <t xml:space="preserve">MEDIMAS SAN LUIS </t>
  </si>
  <si>
    <t>PAG 7</t>
  </si>
  <si>
    <t>PAG 30</t>
  </si>
  <si>
    <t xml:space="preserve">PAG 14 </t>
  </si>
  <si>
    <t>PAG 102</t>
  </si>
  <si>
    <t>PAG 62</t>
  </si>
  <si>
    <t>PAG 12</t>
  </si>
  <si>
    <t>PAG 32</t>
  </si>
  <si>
    <t xml:space="preserve">AIC VEGALARGA </t>
  </si>
  <si>
    <t xml:space="preserve">COMFAMILIAR VEGALARGA </t>
  </si>
  <si>
    <t xml:space="preserve">MEDIMAS VEGALARGA </t>
  </si>
  <si>
    <t>PAG 37</t>
  </si>
  <si>
    <t>PAG 120</t>
  </si>
  <si>
    <t>PAG 403</t>
  </si>
  <si>
    <t>PAG 234</t>
  </si>
  <si>
    <t>PAG 173</t>
  </si>
  <si>
    <t>PAG 340</t>
  </si>
  <si>
    <t xml:space="preserve">ENMENDADURAS </t>
  </si>
  <si>
    <t xml:space="preserve">OTRAS ENTIDADES 7 DE AGOSTO </t>
  </si>
  <si>
    <t xml:space="preserve">COMFAMILIAR CANAIMA </t>
  </si>
  <si>
    <t xml:space="preserve">OTRAS ENTIDADES CANAIMA </t>
  </si>
  <si>
    <t xml:space="preserve">VINCULADO CANAIMA </t>
  </si>
  <si>
    <t>VEN29796640</t>
  </si>
  <si>
    <t xml:space="preserve">COMFAMILIAR E. SANTOS </t>
  </si>
  <si>
    <t xml:space="preserve">EVENTO E. SANTOS </t>
  </si>
  <si>
    <t xml:space="preserve">OTRAS ENTIDADES GRANJAS </t>
  </si>
  <si>
    <t xml:space="preserve">VINCULADO GRANJAS </t>
  </si>
  <si>
    <t>VEN23499302</t>
  </si>
  <si>
    <t>VEN30638215</t>
  </si>
  <si>
    <t>VINCULADO IPC</t>
  </si>
  <si>
    <t>VEN23428162</t>
  </si>
  <si>
    <t xml:space="preserve">OTRAS ENTIDADES PALMAS </t>
  </si>
  <si>
    <t xml:space="preserve">VINCULADO PALMAS </t>
  </si>
  <si>
    <t>VEN27128970</t>
  </si>
  <si>
    <t xml:space="preserve">OTRAS ENTIDADES SAN LUIS </t>
  </si>
  <si>
    <t xml:space="preserve">OTRAS ENTIDADES VEGALARGA </t>
  </si>
  <si>
    <t>PAG 19</t>
  </si>
  <si>
    <t>PAG 27</t>
  </si>
  <si>
    <t>PAG 23</t>
  </si>
  <si>
    <t>PAG 09</t>
  </si>
  <si>
    <t>PAG 31</t>
  </si>
  <si>
    <t>PAG 48</t>
  </si>
  <si>
    <t xml:space="preserve">X </t>
  </si>
  <si>
    <t xml:space="preserve">NO ES LEGIBLE EL DOCUMENTO DE IDENTIDAD </t>
  </si>
  <si>
    <t>PAG 78</t>
  </si>
  <si>
    <t>PAG 94</t>
  </si>
  <si>
    <t>PAG 33</t>
  </si>
  <si>
    <t>OTRAS ENTIDADES IPC</t>
  </si>
  <si>
    <t>x</t>
  </si>
  <si>
    <t xml:space="preserve">DOCUMENTO </t>
  </si>
  <si>
    <t xml:space="preserve">NOTA </t>
  </si>
  <si>
    <t>No podrá contener enmendaduras o tachaduras, siglas, claves, signos secretos, abreviaturas o símbolos químicos, con la excepción de las abreviaturas aprobadas por el Comité de Farmacia y Terapéutica de la Institución.</t>
  </si>
  <si>
    <t>La prescripción debe permitir la correlación de los medicamentos prescritos con el diagnóstico.</t>
  </si>
  <si>
    <t>Hacer firmar con documento de identidad o huella dactilar del usuario en caso de que no firme o firma del acompañante o acudiente.</t>
  </si>
  <si>
    <t>Verificacion de medicamentos pendientes y la gestión realizada a los mismos.</t>
  </si>
  <si>
    <t xml:space="preserve">PONDERADO DE LAS SEDES </t>
  </si>
  <si>
    <t>SE RECOMIENDA ESTAR ATENTO DE FIRMAR LA FORMULA AL MOMENTO DE LA DISPENSACION.</t>
  </si>
  <si>
    <t xml:space="preserve">OBJETO </t>
  </si>
  <si>
    <t>ALCANCE</t>
  </si>
  <si>
    <t>Evaluar el tipo de prescripcion, mediante tipo de muestra , de los profesionales de la ESE CEO</t>
  </si>
  <si>
    <t>ENTIDAD</t>
  </si>
  <si>
    <t>PROFESIONAL</t>
  </si>
  <si>
    <t xml:space="preserve">Total </t>
  </si>
  <si>
    <t>NOMBRE PROFESIONAL</t>
  </si>
  <si>
    <t>CUMPLE/
NO CUMPLE</t>
  </si>
  <si>
    <t>PAGINA 1 DE 3</t>
  </si>
  <si>
    <r>
      <t xml:space="preserve">Marcar con una </t>
    </r>
    <r>
      <rPr>
        <b/>
        <i/>
        <sz val="11"/>
        <color theme="1"/>
        <rFont val="Calibri"/>
        <family val="2"/>
        <scheme val="minor"/>
      </rPr>
      <t>(X)</t>
    </r>
    <r>
      <rPr>
        <i/>
        <sz val="11"/>
        <color theme="1"/>
        <rFont val="Calibri"/>
        <family val="2"/>
        <scheme val="minor"/>
      </rPr>
      <t xml:space="preserve"> según sea el caso de la anomalia.</t>
    </r>
  </si>
  <si>
    <t>PAGINA 2 DE 3</t>
  </si>
  <si>
    <t>Para el diligenciamiento correcto del formato tenga en cuenta lo siguiente:</t>
  </si>
  <si>
    <t>Registrar la fecha del procedimiento.</t>
  </si>
  <si>
    <t xml:space="preserve">Seleccionar la sede en la cual se realizo el procedimiento </t>
  </si>
  <si>
    <t xml:space="preserve">Seleccionar la entidad encargada </t>
  </si>
  <si>
    <t>Registrar el numero del documento del paciente</t>
  </si>
  <si>
    <t>Registrar el nombre del profesional acargo</t>
  </si>
  <si>
    <t xml:space="preserve">Cumple </t>
  </si>
  <si>
    <t>No Cumple</t>
  </si>
  <si>
    <t>CAGUAN</t>
  </si>
  <si>
    <t>VINCULADOS</t>
  </si>
  <si>
    <t>CAIMI</t>
  </si>
  <si>
    <t>Auditoria de la cuenta evento presentadas por el outsourcing, según tamaño de la muestra estadistica de preinscripciones.</t>
  </si>
  <si>
    <t>CONTROL DE DOCUMENTOS</t>
  </si>
  <si>
    <t>Versión</t>
  </si>
  <si>
    <t>Descripción del cambio</t>
  </si>
  <si>
    <t>Fecha de aprobación</t>
  </si>
  <si>
    <t>Elaboración del documento: Se elbora documento con el fin de Evaluar el tipo de prescripcion, mediante tipo de muestra , de los profesionales de la ESE CEO y asi  obtener una mejora continua en el subproceso de "Soporte Terapeutico"</t>
  </si>
  <si>
    <t>Nombre: Heidy Lorena Osorio Oviedo
Contratista del area Tecnicocientifica
Nombre Juan Felipe Cabrera Peña 
Contratista del area Calidad</t>
  </si>
  <si>
    <t>Nombre: Irma Susana Bermudez Acosta 
Contratista del area Calidad</t>
  </si>
  <si>
    <t>Elaboró</t>
  </si>
  <si>
    <t>Revisó</t>
  </si>
  <si>
    <t>Aprobó</t>
  </si>
  <si>
    <t>SALUD TOTAL</t>
  </si>
  <si>
    <t>FORTALECILLAS</t>
  </si>
  <si>
    <t xml:space="preserve">FORTALECILLAS </t>
  </si>
  <si>
    <r>
      <rPr>
        <sz val="7"/>
        <color theme="1"/>
        <rFont val="Arial"/>
        <family val="2"/>
      </rPr>
      <t>FORMATO</t>
    </r>
    <r>
      <rPr>
        <b/>
        <sz val="12"/>
        <color theme="1"/>
        <rFont val="Arial"/>
        <family val="2"/>
      </rPr>
      <t xml:space="preserve">
MUESTRA ESTADISTICA DE PRESCRIPCIONES</t>
    </r>
  </si>
  <si>
    <r>
      <rPr>
        <b/>
        <sz val="8"/>
        <color theme="1"/>
        <rFont val="Arial"/>
        <family val="2"/>
      </rPr>
      <t>PROCESO:</t>
    </r>
    <r>
      <rPr>
        <sz val="8"/>
        <color theme="1"/>
        <rFont val="Arial"/>
        <family val="2"/>
      </rPr>
      <t xml:space="preserve"> APOYO DIAGNOSTICO Y TERAPEUTICO</t>
    </r>
  </si>
  <si>
    <r>
      <t>VIGENCIA:</t>
    </r>
    <r>
      <rPr>
        <sz val="8"/>
        <color theme="1"/>
        <rFont val="Arial"/>
        <family val="2"/>
      </rPr>
      <t xml:space="preserve"> 12/04/2024</t>
    </r>
  </si>
  <si>
    <t>V2</t>
  </si>
  <si>
    <r>
      <t xml:space="preserve">CODIGO: </t>
    </r>
    <r>
      <rPr>
        <sz val="8"/>
        <color theme="1"/>
        <rFont val="Arial"/>
        <family val="2"/>
      </rPr>
      <t>ADT-S4-F25</t>
    </r>
  </si>
  <si>
    <r>
      <rPr>
        <sz val="7"/>
        <color theme="1"/>
        <rFont val="Arial"/>
        <family val="2"/>
      </rPr>
      <t>FORMATO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2"/>
        <color theme="1"/>
        <rFont val="Arial"/>
        <family val="2"/>
      </rPr>
      <t>MUESTRA ESTADISTICA DE PRESCRIPCIONES</t>
    </r>
  </si>
  <si>
    <r>
      <rPr>
        <b/>
        <sz val="8"/>
        <color theme="1"/>
        <rFont val="Arial"/>
        <family val="2"/>
      </rPr>
      <t xml:space="preserve">PROCESO: </t>
    </r>
    <r>
      <rPr>
        <sz val="8"/>
        <color theme="1"/>
        <rFont val="Arial"/>
        <family val="2"/>
      </rPr>
      <t>APOYO DIAGNOSTICO Y TERAPEUTICO</t>
    </r>
  </si>
  <si>
    <r>
      <t>VIGENCIA</t>
    </r>
    <r>
      <rPr>
        <sz val="8"/>
        <color theme="1"/>
        <rFont val="Arial"/>
        <family val="2"/>
      </rPr>
      <t>: 12/04/2024</t>
    </r>
  </si>
  <si>
    <r>
      <rPr>
        <sz val="8"/>
        <color theme="1"/>
        <rFont val="Arial"/>
        <family val="2"/>
      </rPr>
      <t>FORMATO</t>
    </r>
    <r>
      <rPr>
        <b/>
        <sz val="11"/>
        <color theme="1"/>
        <rFont val="Arial"/>
        <family val="2"/>
      </rPr>
      <t xml:space="preserve">
</t>
    </r>
    <r>
      <rPr>
        <b/>
        <sz val="12"/>
        <color theme="1"/>
        <rFont val="Arial"/>
        <family val="2"/>
      </rPr>
      <t>MUESTRA ESTADISTICA DE PRESCRIPCIONES</t>
    </r>
  </si>
  <si>
    <r>
      <rPr>
        <b/>
        <sz val="7"/>
        <color theme="1"/>
        <rFont val="Arial"/>
        <family val="2"/>
      </rPr>
      <t xml:space="preserve">PROCESO: </t>
    </r>
    <r>
      <rPr>
        <sz val="7"/>
        <color theme="1"/>
        <rFont val="Arial"/>
        <family val="2"/>
      </rPr>
      <t>APOYO DIAGNOSTICO Y TERAPEUTICO</t>
    </r>
  </si>
  <si>
    <r>
      <rPr>
        <b/>
        <sz val="7"/>
        <color theme="1"/>
        <rFont val="Arial"/>
        <family val="2"/>
      </rPr>
      <t>VIGENCIA:</t>
    </r>
    <r>
      <rPr>
        <sz val="7"/>
        <color theme="1"/>
        <rFont val="Arial"/>
        <family val="2"/>
      </rPr>
      <t xml:space="preserve"> 12/04/2024</t>
    </r>
  </si>
  <si>
    <r>
      <rPr>
        <b/>
        <sz val="7"/>
        <color theme="1"/>
        <rFont val="Arial"/>
        <family val="2"/>
      </rPr>
      <t>PAGINA:</t>
    </r>
    <r>
      <rPr>
        <sz val="7"/>
        <color theme="1"/>
        <rFont val="Arial"/>
        <family val="2"/>
      </rPr>
      <t xml:space="preserve"> 3 de 3</t>
    </r>
  </si>
  <si>
    <r>
      <rPr>
        <b/>
        <sz val="7"/>
        <color theme="1"/>
        <rFont val="Arial"/>
        <family val="2"/>
      </rPr>
      <t>CODIGO:</t>
    </r>
    <r>
      <rPr>
        <sz val="7"/>
        <color theme="1"/>
        <rFont val="Arial"/>
        <family val="2"/>
      </rPr>
      <t xml:space="preserve"> ADT-S4-F25</t>
    </r>
  </si>
  <si>
    <t>Nombre: Abelardo Bermeo Andrade
Subgerente Tecnicocientifica</t>
  </si>
  <si>
    <t>Modificación del documento: Se modifica el documento con el fin de obtener una mejora continua en el subproceso "Soporte terapeutico" Los ajustes que se realizaron fueron los siguientes:
- Actualización de la vigencia 
- Integración de salud total y de la sede fortalecillas 
- Ajustes estructurales</t>
  </si>
  <si>
    <r>
      <rPr>
        <b/>
        <sz val="8"/>
        <color theme="1"/>
        <rFont val="Arial"/>
        <family val="2"/>
      </rPr>
      <t xml:space="preserve">CODIGO: </t>
    </r>
    <r>
      <rPr>
        <sz val="8"/>
        <color theme="1"/>
        <rFont val="Arial"/>
        <family val="2"/>
      </rPr>
      <t>ADT-S4-F25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</si>
</sst>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6" x14ac:knownFonts="1"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i/>
      <sz val="12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0" xfId="0" applyBorder="1" applyAlignment="1">
      <alignment horizontal="center" textRotation="45"/>
    </xf>
    <xf numFmtId="0" fontId="0" fillId="0" borderId="0" xfId="0" applyAlignment="1">
      <alignment textRotation="45"/>
    </xf>
    <xf numFmtId="0" fontId="0" fillId="0" borderId="1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NumberFormat="1"/>
    <xf numFmtId="0" fontId="0" fillId="0" borderId="6" xfId="0" applyFill="1" applyBorder="1"/>
    <xf numFmtId="14" fontId="0" fillId="0" borderId="0" xfId="0" applyNumberFormat="1"/>
    <xf numFmtId="0" fontId="0" fillId="0" borderId="0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/>
    <xf numFmtId="0" fontId="0" fillId="0" borderId="0" xfId="0" applyAlignment="1"/>
    <xf numFmtId="0" fontId="0" fillId="0" borderId="0" xfId="0" applyBorder="1" applyAlignment="1">
      <alignment textRotation="45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2" borderId="1" xfId="0" applyFill="1" applyBorder="1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textRotation="90" wrapText="1"/>
    </xf>
    <xf numFmtId="0" fontId="0" fillId="0" borderId="0" xfId="0" applyFill="1" applyBorder="1" applyAlignment="1">
      <alignment horizontal="center" vertical="center" textRotation="90" wrapText="1"/>
    </xf>
    <xf numFmtId="0" fontId="0" fillId="0" borderId="0" xfId="0" applyFill="1" applyBorder="1" applyAlignment="1">
      <alignment horizontal="center" textRotation="45" wrapText="1"/>
    </xf>
    <xf numFmtId="0" fontId="0" fillId="0" borderId="0" xfId="0" applyFill="1" applyBorder="1"/>
    <xf numFmtId="164" fontId="0" fillId="0" borderId="0" xfId="0" applyNumberFormat="1" applyFill="1" applyBorder="1"/>
    <xf numFmtId="0" fontId="0" fillId="0" borderId="0" xfId="0" applyFill="1" applyBorder="1" applyAlignment="1">
      <alignment vertical="center"/>
    </xf>
    <xf numFmtId="0" fontId="2" fillId="0" borderId="0" xfId="0" applyFont="1" applyFill="1" applyBorder="1"/>
    <xf numFmtId="0" fontId="0" fillId="0" borderId="0" xfId="0" applyFill="1" applyBorder="1" applyAlignment="1">
      <alignment horizontal="center" textRotation="45" wrapText="1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Fill="1" applyBorder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/>
    <xf numFmtId="0" fontId="4" fillId="0" borderId="1" xfId="0" applyFont="1" applyBorder="1" applyAlignment="1">
      <alignment vertical="center" textRotation="90" wrapText="1"/>
    </xf>
    <xf numFmtId="0" fontId="4" fillId="0" borderId="1" xfId="0" applyNumberFormat="1" applyFont="1" applyFill="1" applyBorder="1"/>
    <xf numFmtId="0" fontId="4" fillId="0" borderId="1" xfId="0" applyFont="1" applyFill="1" applyBorder="1" applyAlignment="1">
      <alignment vertical="center" textRotation="90"/>
    </xf>
    <xf numFmtId="0" fontId="4" fillId="3" borderId="1" xfId="0" applyFont="1" applyFill="1" applyBorder="1"/>
    <xf numFmtId="0" fontId="4" fillId="0" borderId="1" xfId="0" applyFont="1" applyFill="1" applyBorder="1" applyAlignment="1">
      <alignment textRotation="45"/>
    </xf>
    <xf numFmtId="0" fontId="4" fillId="0" borderId="1" xfId="0" applyFont="1" applyFill="1" applyBorder="1" applyAlignment="1"/>
    <xf numFmtId="164" fontId="4" fillId="0" borderId="1" xfId="0" applyNumberFormat="1" applyFont="1" applyFill="1" applyBorder="1"/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/>
    <xf numFmtId="0" fontId="5" fillId="0" borderId="1" xfId="0" applyNumberFormat="1" applyFont="1" applyFill="1" applyBorder="1"/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Fill="1" applyBorder="1" applyAlignment="1"/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0" fillId="0" borderId="0" xfId="0" applyBorder="1" applyAlignment="1">
      <alignment vertical="center" textRotation="90" wrapText="1"/>
    </xf>
    <xf numFmtId="0" fontId="0" fillId="0" borderId="0" xfId="0" applyFill="1" applyBorder="1" applyAlignment="1">
      <alignment vertical="center" textRotation="90" wrapText="1"/>
    </xf>
    <xf numFmtId="0" fontId="0" fillId="0" borderId="0" xfId="0" applyFill="1" applyBorder="1" applyAlignment="1">
      <alignment textRotation="45" wrapText="1"/>
    </xf>
    <xf numFmtId="0" fontId="0" fillId="0" borderId="6" xfId="0" applyFill="1" applyBorder="1" applyAlignment="1">
      <alignment horizontal="center" vertical="center"/>
    </xf>
    <xf numFmtId="3" fontId="1" fillId="0" borderId="0" xfId="0" applyNumberFormat="1" applyFont="1" applyBorder="1" applyAlignment="1">
      <alignment horizontal="left" readingOrder="1"/>
    </xf>
    <xf numFmtId="3" fontId="1" fillId="0" borderId="0" xfId="0" applyNumberFormat="1" applyFont="1" applyBorder="1" applyAlignment="1">
      <alignment horizontal="right" readingOrder="1"/>
    </xf>
    <xf numFmtId="0" fontId="0" fillId="0" borderId="1" xfId="0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textRotation="45" wrapText="1"/>
    </xf>
    <xf numFmtId="0" fontId="0" fillId="0" borderId="2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center" vertical="center" textRotation="90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textRotation="45"/>
    </xf>
    <xf numFmtId="0" fontId="0" fillId="0" borderId="1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/>
    </xf>
    <xf numFmtId="0" fontId="4" fillId="0" borderId="3" xfId="0" applyFont="1" applyBorder="1" applyAlignment="1">
      <alignment horizontal="justify" vertical="center"/>
    </xf>
    <xf numFmtId="14" fontId="4" fillId="0" borderId="2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11" fillId="0" borderId="0" xfId="0" applyFont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5" fillId="0" borderId="24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justify" wrapText="1"/>
    </xf>
    <xf numFmtId="0" fontId="4" fillId="0" borderId="1" xfId="0" applyFont="1" applyBorder="1" applyAlignment="1">
      <alignment horizontal="justify"/>
    </xf>
    <xf numFmtId="0" fontId="6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F81BD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HALLAZGO DE LA ENCUENTA 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'GRAFICAS EVENTO '!$O$4:$P$4</c:f>
              <c:strCache>
                <c:ptCount val="2"/>
                <c:pt idx="0">
                  <c:v>MUESTRA </c:v>
                </c:pt>
                <c:pt idx="1">
                  <c:v>HALLAZGO</c:v>
                </c:pt>
              </c:strCache>
            </c:strRef>
          </c:cat>
          <c:val>
            <c:numRef>
              <c:f>'GRAFICAS EVENTO '!$O$5:$P$5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F6D-455E-A5F5-CC4519E3F96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MUESTRA POR ENTIDAD 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'GRAFICAS EVENTO '!$R$4:$R$6</c:f>
              <c:strCache>
                <c:ptCount val="3"/>
                <c:pt idx="0">
                  <c:v>VINCULADOS</c:v>
                </c:pt>
                <c:pt idx="1">
                  <c:v>SALUD TOTAL</c:v>
                </c:pt>
                <c:pt idx="2">
                  <c:v>OTRAS ENTIDADES</c:v>
                </c:pt>
              </c:strCache>
            </c:strRef>
          </c:cat>
          <c:val>
            <c:numRef>
              <c:f>'GRAFICAS EVENTO '!$S$4:$S$6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AFA-4DFA-8753-2F9A8CF2914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MUESTREO POR SEDE 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'GRAFICAS EVENTO '!$B$4:$L$4</c:f>
              <c:strCache>
                <c:ptCount val="11"/>
                <c:pt idx="0">
                  <c:v>PALMAS </c:v>
                </c:pt>
                <c:pt idx="1">
                  <c:v>GRANJAS </c:v>
                </c:pt>
                <c:pt idx="2">
                  <c:v>IPC</c:v>
                </c:pt>
                <c:pt idx="3">
                  <c:v>CANAIMA </c:v>
                </c:pt>
                <c:pt idx="4">
                  <c:v>7 DE AGOSTO </c:v>
                </c:pt>
                <c:pt idx="5">
                  <c:v>EDUARDO SANTOS </c:v>
                </c:pt>
                <c:pt idx="6">
                  <c:v>SAN LUIS </c:v>
                </c:pt>
                <c:pt idx="7">
                  <c:v>CAIMI</c:v>
                </c:pt>
                <c:pt idx="8">
                  <c:v>CAGUAN</c:v>
                </c:pt>
                <c:pt idx="9">
                  <c:v>FORTALECILLAS </c:v>
                </c:pt>
                <c:pt idx="10">
                  <c:v>VEGALARGA </c:v>
                </c:pt>
              </c:strCache>
            </c:strRef>
          </c:cat>
          <c:val>
            <c:numRef>
              <c:f>'GRAFICAS EVENTO '!$B$5:$L$5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8F8-444A-8DFD-BD24567027DC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'GRAFICAS EVENTO '!$B$4:$L$4</c:f>
              <c:strCache>
                <c:ptCount val="11"/>
                <c:pt idx="0">
                  <c:v>PALMAS </c:v>
                </c:pt>
                <c:pt idx="1">
                  <c:v>GRANJAS </c:v>
                </c:pt>
                <c:pt idx="2">
                  <c:v>IPC</c:v>
                </c:pt>
                <c:pt idx="3">
                  <c:v>CANAIMA </c:v>
                </c:pt>
                <c:pt idx="4">
                  <c:v>7 DE AGOSTO </c:v>
                </c:pt>
                <c:pt idx="5">
                  <c:v>EDUARDO SANTOS </c:v>
                </c:pt>
                <c:pt idx="6">
                  <c:v>SAN LUIS </c:v>
                </c:pt>
                <c:pt idx="7">
                  <c:v>CAIMI</c:v>
                </c:pt>
                <c:pt idx="8">
                  <c:v>CAGUAN</c:v>
                </c:pt>
                <c:pt idx="9">
                  <c:v>FORTALECILLAS </c:v>
                </c:pt>
                <c:pt idx="10">
                  <c:v>VEGALARGA </c:v>
                </c:pt>
              </c:strCache>
            </c:strRef>
          </c:cat>
          <c:val>
            <c:numRef>
              <c:f>'GRAFICAS EVENTO '!$B$6:$L$6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8F8-444A-8DFD-BD24567027DC}"/>
            </c:ext>
          </c:extLst>
        </c:ser>
        <c:ser>
          <c:idx val="2"/>
          <c:order val="2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'GRAFICAS EVENTO '!$B$4:$L$4</c:f>
              <c:strCache>
                <c:ptCount val="11"/>
                <c:pt idx="0">
                  <c:v>PALMAS </c:v>
                </c:pt>
                <c:pt idx="1">
                  <c:v>GRANJAS </c:v>
                </c:pt>
                <c:pt idx="2">
                  <c:v>IPC</c:v>
                </c:pt>
                <c:pt idx="3">
                  <c:v>CANAIMA </c:v>
                </c:pt>
                <c:pt idx="4">
                  <c:v>7 DE AGOSTO </c:v>
                </c:pt>
                <c:pt idx="5">
                  <c:v>EDUARDO SANTOS </c:v>
                </c:pt>
                <c:pt idx="6">
                  <c:v>SAN LUIS </c:v>
                </c:pt>
                <c:pt idx="7">
                  <c:v>CAIMI</c:v>
                </c:pt>
                <c:pt idx="8">
                  <c:v>CAGUAN</c:v>
                </c:pt>
                <c:pt idx="9">
                  <c:v>FORTALECILLAS </c:v>
                </c:pt>
                <c:pt idx="10">
                  <c:v>VEGALARGA </c:v>
                </c:pt>
              </c:strCache>
            </c:strRef>
          </c:cat>
          <c:val>
            <c:numRef>
              <c:f>'GRAFICAS EVENTO '!$B$7:$L$7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8F8-444A-8DFD-BD24567027D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3.png"/><Relationship Id="rId5" Type="http://schemas.openxmlformats.org/officeDocument/2006/relationships/image" Target="../media/image2.png"/><Relationship Id="rId4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277091</xdr:colOff>
      <xdr:row>0</xdr:row>
      <xdr:rowOff>121227</xdr:rowOff>
    </xdr:from>
    <xdr:to>
      <xdr:col>1</xdr:col>
      <xdr:colOff>995384</xdr:colOff>
      <xdr:row>0</xdr:row>
      <xdr:rowOff>886585</xdr:rowOff>
    </xdr:to>
    <xdr:pic>
      <xdr:nvPicPr>
        <xdr:cNvPr id="3" name="Imagen 1" descr="WhatsApp Image 2021-05-18 at 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23" t="20491" r="14635" b="21312"/>
        <a:stretch>
          <a:fillRect/>
        </a:stretch>
      </xdr:blipFill>
      <xdr:spPr bwMode="auto">
        <a:xfrm>
          <a:off x="277091" y="1298863"/>
          <a:ext cx="1133929" cy="7653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29</xdr:col>
      <xdr:colOff>346363</xdr:colOff>
      <xdr:row>0</xdr:row>
      <xdr:rowOff>51954</xdr:rowOff>
    </xdr:from>
    <xdr:to>
      <xdr:col>31</xdr:col>
      <xdr:colOff>377907</xdr:colOff>
      <xdr:row>0</xdr:row>
      <xdr:rowOff>861794</xdr:rowOff>
    </xdr:to>
    <xdr:pic>
      <xdr:nvPicPr>
        <xdr:cNvPr id="4" name="3 Imagen" descr="LOGO MIPG_Mesa de trabajo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54545" y="1229590"/>
          <a:ext cx="1122589" cy="809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363682</xdr:colOff>
      <xdr:row>214</xdr:row>
      <xdr:rowOff>69271</xdr:rowOff>
    </xdr:from>
    <xdr:to>
      <xdr:col>15</xdr:col>
      <xdr:colOff>306721</xdr:colOff>
      <xdr:row>214</xdr:row>
      <xdr:rowOff>900546</xdr:rowOff>
    </xdr:to>
    <xdr:pic>
      <xdr:nvPicPr>
        <xdr:cNvPr id="5" name="4 Imagen" descr="PIE DE PAGINA PARA AUDITORÍA_Mesa de trabajo 1_Mesa de trabajo 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4455" y="46187589"/>
          <a:ext cx="5606084" cy="831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8</xdr:row>
      <xdr:rowOff>85725</xdr:rowOff>
    </xdr:from>
    <xdr:to>
      <xdr:col>4</xdr:col>
      <xdr:colOff>504825</xdr:colOff>
      <xdr:row>22</xdr:row>
      <xdr:rowOff>66675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647699</xdr:colOff>
      <xdr:row>8</xdr:row>
      <xdr:rowOff>133350</xdr:rowOff>
    </xdr:from>
    <xdr:to>
      <xdr:col>12</xdr:col>
      <xdr:colOff>152400</xdr:colOff>
      <xdr:row>22</xdr:row>
      <xdr:rowOff>85725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609601</xdr:colOff>
      <xdr:row>8</xdr:row>
      <xdr:rowOff>114300</xdr:rowOff>
    </xdr:from>
    <xdr:to>
      <xdr:col>18</xdr:col>
      <xdr:colOff>790576</xdr:colOff>
      <xdr:row>22</xdr:row>
      <xdr:rowOff>47625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209550</xdr:colOff>
      <xdr:row>0</xdr:row>
      <xdr:rowOff>104775</xdr:rowOff>
    </xdr:from>
    <xdr:to>
      <xdr:col>0</xdr:col>
      <xdr:colOff>1428750</xdr:colOff>
      <xdr:row>0</xdr:row>
      <xdr:rowOff>852606</xdr:rowOff>
    </xdr:to>
    <xdr:pic>
      <xdr:nvPicPr>
        <xdr:cNvPr id="7" name="Imagen 1" descr="WhatsApp Image 2021-05-18 at 1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23" t="20491" r="14635" b="21312"/>
        <a:stretch>
          <a:fillRect/>
        </a:stretch>
      </xdr:blipFill>
      <xdr:spPr bwMode="auto">
        <a:xfrm>
          <a:off x="209550" y="104775"/>
          <a:ext cx="1219200" cy="7478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495301</xdr:colOff>
      <xdr:row>0</xdr:row>
      <xdr:rowOff>114300</xdr:rowOff>
    </xdr:from>
    <xdr:to>
      <xdr:col>18</xdr:col>
      <xdr:colOff>376321</xdr:colOff>
      <xdr:row>0</xdr:row>
      <xdr:rowOff>923925</xdr:rowOff>
    </xdr:to>
    <xdr:pic>
      <xdr:nvPicPr>
        <xdr:cNvPr id="8" name="3 Imagen" descr="LOGO MIPG_Mesa de trabajo 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06476" y="114300"/>
          <a:ext cx="104307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76200</xdr:colOff>
      <xdr:row>24</xdr:row>
      <xdr:rowOff>38100</xdr:rowOff>
    </xdr:from>
    <xdr:to>
      <xdr:col>13</xdr:col>
      <xdr:colOff>21259</xdr:colOff>
      <xdr:row>24</xdr:row>
      <xdr:rowOff>617883</xdr:rowOff>
    </xdr:to>
    <xdr:pic>
      <xdr:nvPicPr>
        <xdr:cNvPr id="9" name="8 Imagen" descr="PIE DE PAGINA PARA AUDITORÍA_Mesa de trabajo 1_Mesa de trabajo 1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5810250"/>
          <a:ext cx="5602909" cy="57978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243727</xdr:colOff>
      <xdr:row>0</xdr:row>
      <xdr:rowOff>107016</xdr:rowOff>
    </xdr:from>
    <xdr:to>
      <xdr:col>0</xdr:col>
      <xdr:colOff>1027383</xdr:colOff>
      <xdr:row>2</xdr:row>
      <xdr:rowOff>262779</xdr:rowOff>
    </xdr:to>
    <xdr:pic>
      <xdr:nvPicPr>
        <xdr:cNvPr id="5" name="Imagen 1" descr="WhatsApp Image 2021-05-18 at 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23" t="20491" r="14635" b="21312"/>
        <a:stretch>
          <a:fillRect/>
        </a:stretch>
      </xdr:blipFill>
      <xdr:spPr bwMode="auto">
        <a:xfrm>
          <a:off x="243727" y="869016"/>
          <a:ext cx="783656" cy="64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270620</xdr:colOff>
      <xdr:row>0</xdr:row>
      <xdr:rowOff>44824</xdr:rowOff>
    </xdr:from>
    <xdr:to>
      <xdr:col>8</xdr:col>
      <xdr:colOff>549088</xdr:colOff>
      <xdr:row>2</xdr:row>
      <xdr:rowOff>335024</xdr:rowOff>
    </xdr:to>
    <xdr:pic>
      <xdr:nvPicPr>
        <xdr:cNvPr id="6" name="3 Imagen" descr="LOGO MIPG_Mesa de trabajo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1370" y="44824"/>
          <a:ext cx="1040468" cy="756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771525</xdr:colOff>
      <xdr:row>47</xdr:row>
      <xdr:rowOff>0</xdr:rowOff>
    </xdr:from>
    <xdr:to>
      <xdr:col>7</xdr:col>
      <xdr:colOff>525185</xdr:colOff>
      <xdr:row>48</xdr:row>
      <xdr:rowOff>31175</xdr:rowOff>
    </xdr:to>
    <xdr:pic>
      <xdr:nvPicPr>
        <xdr:cNvPr id="4" name="3 Imagen" descr="PIE DE PAGINA PARA AUDITORÍA_Mesa de trabajo 1_Mesa de trabajo 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18992850"/>
          <a:ext cx="5602010" cy="831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2"/>
  <sheetViews>
    <sheetView workbookViewId="0">
      <selection activeCell="M1" sqref="M1"/>
    </sheetView>
  </sheetViews>
  <sheetFormatPr baseColWidth="10" defaultRowHeight="15" x14ac:dyDescent="0.25"/>
  <cols>
    <col min="1" max="1" width="6.140625" customWidth="1"/>
    <col min="2" max="2" width="12.28515625" customWidth="1"/>
    <col min="3" max="3" width="14.28515625" customWidth="1"/>
    <col min="4" max="6" width="3.28515625" customWidth="1"/>
    <col min="7" max="7" width="4.85546875" customWidth="1"/>
    <col min="8" max="12" width="3.28515625" customWidth="1"/>
    <col min="13" max="13" width="4.7109375" customWidth="1"/>
    <col min="14" max="21" width="3.28515625" customWidth="1"/>
    <col min="22" max="22" width="10.7109375" customWidth="1"/>
    <col min="23" max="28" width="3.28515625" customWidth="1"/>
    <col min="29" max="29" width="8.28515625" customWidth="1"/>
    <col min="30" max="30" width="24.7109375" customWidth="1"/>
  </cols>
  <sheetData>
    <row r="1" spans="1:40" x14ac:dyDescent="0.25">
      <c r="A1" t="s">
        <v>6</v>
      </c>
      <c r="B1" t="s">
        <v>56</v>
      </c>
      <c r="AF1" s="9"/>
    </row>
    <row r="2" spans="1:40" x14ac:dyDescent="0.25">
      <c r="A2" t="s">
        <v>7</v>
      </c>
      <c r="AF2" s="9"/>
    </row>
    <row r="3" spans="1:40" ht="41.25" x14ac:dyDescent="0.25">
      <c r="A3" s="5" t="s">
        <v>5</v>
      </c>
      <c r="B3" s="96" t="s">
        <v>40</v>
      </c>
      <c r="C3" s="97"/>
      <c r="D3" s="98" t="s">
        <v>1</v>
      </c>
      <c r="E3" s="98"/>
      <c r="F3" s="98"/>
      <c r="G3" s="98"/>
      <c r="H3" s="98"/>
      <c r="I3" s="98"/>
      <c r="J3" s="98"/>
      <c r="K3" s="98"/>
      <c r="L3" s="98" t="s">
        <v>8</v>
      </c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9" t="s">
        <v>36</v>
      </c>
      <c r="AA3" s="99"/>
      <c r="AB3" s="99"/>
      <c r="AC3" s="4" t="s">
        <v>41</v>
      </c>
      <c r="AD3" s="3"/>
      <c r="AF3" s="9"/>
    </row>
    <row r="4" spans="1:40" x14ac:dyDescent="0.25">
      <c r="A4" s="1" t="s">
        <v>2</v>
      </c>
      <c r="B4" s="1" t="s">
        <v>3</v>
      </c>
      <c r="C4" s="1" t="s">
        <v>4</v>
      </c>
      <c r="D4" s="5">
        <v>1</v>
      </c>
      <c r="E4" s="5">
        <v>2</v>
      </c>
      <c r="F4" s="5">
        <v>3</v>
      </c>
      <c r="G4" s="5">
        <v>4</v>
      </c>
      <c r="H4" s="5">
        <v>5</v>
      </c>
      <c r="I4" s="5">
        <v>6</v>
      </c>
      <c r="J4" s="5">
        <v>7</v>
      </c>
      <c r="K4" s="5">
        <v>8</v>
      </c>
      <c r="L4" s="5">
        <v>1</v>
      </c>
      <c r="M4" s="5">
        <v>2</v>
      </c>
      <c r="N4" s="5">
        <v>3</v>
      </c>
      <c r="O4" s="5">
        <v>4</v>
      </c>
      <c r="P4" s="5">
        <v>5</v>
      </c>
      <c r="Q4" s="5">
        <v>6</v>
      </c>
      <c r="R4" s="5">
        <v>7</v>
      </c>
      <c r="S4" s="5">
        <v>8</v>
      </c>
      <c r="T4" s="5">
        <v>9</v>
      </c>
      <c r="U4" s="5">
        <v>10</v>
      </c>
      <c r="V4" s="5">
        <v>11</v>
      </c>
      <c r="W4" s="5">
        <v>12</v>
      </c>
      <c r="X4" s="5">
        <v>13</v>
      </c>
      <c r="Y4" s="5">
        <v>14</v>
      </c>
      <c r="Z4" s="5" t="s">
        <v>32</v>
      </c>
      <c r="AA4" s="5" t="s">
        <v>33</v>
      </c>
      <c r="AB4" s="5" t="s">
        <v>37</v>
      </c>
      <c r="AC4" s="90" t="s">
        <v>52</v>
      </c>
      <c r="AD4" s="90"/>
      <c r="AE4" s="95" t="s">
        <v>1</v>
      </c>
      <c r="AF4" s="5">
        <v>1</v>
      </c>
      <c r="AG4" s="92" t="s">
        <v>9</v>
      </c>
      <c r="AH4" s="93"/>
      <c r="AI4" s="93"/>
      <c r="AJ4" s="93"/>
      <c r="AK4" s="93"/>
      <c r="AL4" s="93"/>
      <c r="AM4" s="93"/>
      <c r="AN4" s="94"/>
    </row>
    <row r="5" spans="1:40" x14ac:dyDescent="0.25">
      <c r="A5" s="5">
        <v>1</v>
      </c>
      <c r="B5" s="2">
        <v>43927</v>
      </c>
      <c r="C5">
        <v>55156860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90" t="s">
        <v>59</v>
      </c>
      <c r="AD5" s="90"/>
      <c r="AE5" s="95"/>
      <c r="AF5" s="5">
        <v>2</v>
      </c>
      <c r="AG5" s="92" t="s">
        <v>10</v>
      </c>
      <c r="AH5" s="93"/>
      <c r="AI5" s="93"/>
      <c r="AJ5" s="93"/>
      <c r="AK5" s="93"/>
      <c r="AL5" s="93"/>
      <c r="AM5" s="93"/>
      <c r="AN5" s="94"/>
    </row>
    <row r="6" spans="1:40" x14ac:dyDescent="0.25">
      <c r="A6" s="5">
        <v>2</v>
      </c>
      <c r="B6" s="2">
        <v>43948</v>
      </c>
      <c r="C6" s="1">
        <v>55163869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90" t="s">
        <v>59</v>
      </c>
      <c r="AD6" s="90"/>
      <c r="AE6" s="95"/>
      <c r="AF6" s="5">
        <v>3</v>
      </c>
      <c r="AG6" s="92" t="s">
        <v>11</v>
      </c>
      <c r="AH6" s="93"/>
      <c r="AI6" s="93"/>
      <c r="AJ6" s="93"/>
      <c r="AK6" s="93"/>
      <c r="AL6" s="93"/>
      <c r="AM6" s="93"/>
      <c r="AN6" s="94"/>
    </row>
    <row r="7" spans="1:40" x14ac:dyDescent="0.25">
      <c r="A7" s="5">
        <v>3</v>
      </c>
      <c r="B7" s="2">
        <v>43924</v>
      </c>
      <c r="C7" s="11">
        <v>20421593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90" t="s">
        <v>60</v>
      </c>
      <c r="AD7" s="90"/>
      <c r="AE7" s="95"/>
      <c r="AF7" s="5">
        <v>4</v>
      </c>
      <c r="AG7" s="92" t="s">
        <v>12</v>
      </c>
      <c r="AH7" s="93"/>
      <c r="AI7" s="93"/>
      <c r="AJ7" s="93"/>
      <c r="AK7" s="93"/>
      <c r="AL7" s="93"/>
      <c r="AM7" s="93"/>
      <c r="AN7" s="94"/>
    </row>
    <row r="8" spans="1:40" x14ac:dyDescent="0.25">
      <c r="A8" s="5">
        <v>4</v>
      </c>
      <c r="B8" s="2">
        <v>43941</v>
      </c>
      <c r="C8" s="1">
        <v>12111071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90" t="s">
        <v>60</v>
      </c>
      <c r="AD8" s="90"/>
      <c r="AE8" s="95"/>
      <c r="AF8" s="5">
        <v>5</v>
      </c>
      <c r="AG8" s="92" t="s">
        <v>13</v>
      </c>
      <c r="AH8" s="93"/>
      <c r="AI8" s="93"/>
      <c r="AJ8" s="93"/>
      <c r="AK8" s="93"/>
      <c r="AL8" s="93"/>
      <c r="AM8" s="93"/>
      <c r="AN8" s="94"/>
    </row>
    <row r="9" spans="1:40" x14ac:dyDescent="0.25">
      <c r="A9" s="5">
        <v>5</v>
      </c>
      <c r="B9" s="2">
        <v>43935</v>
      </c>
      <c r="C9" s="1">
        <v>1075306331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90" t="s">
        <v>61</v>
      </c>
      <c r="AD9" s="90"/>
      <c r="AE9" s="95"/>
      <c r="AF9" s="5">
        <v>6</v>
      </c>
      <c r="AG9" s="92" t="s">
        <v>14</v>
      </c>
      <c r="AH9" s="93"/>
      <c r="AI9" s="93"/>
      <c r="AJ9" s="93"/>
      <c r="AK9" s="93"/>
      <c r="AL9" s="93"/>
      <c r="AM9" s="93"/>
      <c r="AN9" s="94"/>
    </row>
    <row r="10" spans="1:40" x14ac:dyDescent="0.25">
      <c r="A10" s="5">
        <v>6</v>
      </c>
      <c r="B10" s="2">
        <v>43945</v>
      </c>
      <c r="C10" s="1">
        <v>93200135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90" t="s">
        <v>61</v>
      </c>
      <c r="AD10" s="90"/>
      <c r="AE10" s="95"/>
      <c r="AF10" s="5">
        <v>7</v>
      </c>
      <c r="AG10" s="92" t="s">
        <v>15</v>
      </c>
      <c r="AH10" s="93"/>
      <c r="AI10" s="93"/>
      <c r="AJ10" s="93"/>
      <c r="AK10" s="93"/>
      <c r="AL10" s="93"/>
      <c r="AM10" s="93"/>
      <c r="AN10" s="94"/>
    </row>
    <row r="11" spans="1:40" x14ac:dyDescent="0.25">
      <c r="A11" s="5">
        <v>7</v>
      </c>
      <c r="B11" s="2">
        <v>43924</v>
      </c>
      <c r="C11" s="1">
        <v>36179811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90" t="s">
        <v>62</v>
      </c>
      <c r="AD11" s="90"/>
      <c r="AE11" s="95"/>
      <c r="AF11" s="5">
        <v>8</v>
      </c>
      <c r="AG11" s="92" t="s">
        <v>16</v>
      </c>
      <c r="AH11" s="93"/>
      <c r="AI11" s="93"/>
      <c r="AJ11" s="93"/>
      <c r="AK11" s="93"/>
      <c r="AL11" s="93"/>
      <c r="AM11" s="93"/>
      <c r="AN11" s="94"/>
    </row>
    <row r="12" spans="1:40" x14ac:dyDescent="0.25">
      <c r="A12" s="5">
        <v>8</v>
      </c>
      <c r="B12" s="2">
        <v>43933</v>
      </c>
      <c r="C12" s="1">
        <v>12315031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90" t="s">
        <v>62</v>
      </c>
      <c r="AD12" s="90"/>
      <c r="AE12" s="95" t="s">
        <v>8</v>
      </c>
      <c r="AF12" s="5">
        <v>1</v>
      </c>
      <c r="AG12" s="92" t="s">
        <v>17</v>
      </c>
      <c r="AH12" s="93"/>
      <c r="AI12" s="93"/>
      <c r="AJ12" s="93"/>
      <c r="AK12" s="93"/>
      <c r="AL12" s="93"/>
      <c r="AM12" s="93"/>
      <c r="AN12" s="94"/>
    </row>
    <row r="13" spans="1:40" x14ac:dyDescent="0.25">
      <c r="A13" s="5">
        <v>9</v>
      </c>
      <c r="B13" s="2">
        <v>43948</v>
      </c>
      <c r="C13" s="1">
        <v>36087502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90" t="s">
        <v>62</v>
      </c>
      <c r="AD13" s="90"/>
      <c r="AE13" s="95"/>
      <c r="AF13" s="5">
        <v>2</v>
      </c>
      <c r="AG13" s="92" t="s">
        <v>18</v>
      </c>
      <c r="AH13" s="93"/>
      <c r="AI13" s="93"/>
      <c r="AJ13" s="93"/>
      <c r="AK13" s="93"/>
      <c r="AL13" s="93"/>
      <c r="AM13" s="93"/>
      <c r="AN13" s="94"/>
    </row>
    <row r="14" spans="1:40" x14ac:dyDescent="0.25">
      <c r="A14" s="5">
        <v>10</v>
      </c>
      <c r="B14" s="2">
        <v>43925</v>
      </c>
      <c r="C14" s="1">
        <v>1076918781</v>
      </c>
      <c r="D14" s="1" t="s">
        <v>65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90" t="s">
        <v>63</v>
      </c>
      <c r="AD14" s="90"/>
      <c r="AE14" s="95"/>
      <c r="AF14" s="5">
        <v>3</v>
      </c>
      <c r="AG14" s="92" t="s">
        <v>19</v>
      </c>
      <c r="AH14" s="93"/>
      <c r="AI14" s="93"/>
      <c r="AJ14" s="93"/>
      <c r="AK14" s="93"/>
      <c r="AL14" s="93"/>
      <c r="AM14" s="93"/>
      <c r="AN14" s="94"/>
    </row>
    <row r="15" spans="1:40" x14ac:dyDescent="0.25">
      <c r="A15" s="5">
        <v>11</v>
      </c>
      <c r="B15" s="2">
        <v>43934</v>
      </c>
      <c r="C15" s="1">
        <v>1006596603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90" t="s">
        <v>63</v>
      </c>
      <c r="AD15" s="90"/>
      <c r="AE15" s="95"/>
      <c r="AF15" s="5">
        <v>4</v>
      </c>
      <c r="AG15" s="92" t="s">
        <v>20</v>
      </c>
      <c r="AH15" s="93"/>
      <c r="AI15" s="93"/>
      <c r="AJ15" s="93"/>
      <c r="AK15" s="93"/>
      <c r="AL15" s="93"/>
      <c r="AM15" s="93"/>
      <c r="AN15" s="94"/>
    </row>
    <row r="16" spans="1:40" x14ac:dyDescent="0.25">
      <c r="A16" s="5">
        <v>12</v>
      </c>
      <c r="B16" s="2">
        <v>43940</v>
      </c>
      <c r="C16" s="1">
        <v>55144737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90" t="s">
        <v>63</v>
      </c>
      <c r="AD16" s="90"/>
      <c r="AE16" s="95"/>
      <c r="AF16" s="5">
        <v>5</v>
      </c>
      <c r="AG16" s="92" t="s">
        <v>21</v>
      </c>
      <c r="AH16" s="93"/>
      <c r="AI16" s="93"/>
      <c r="AJ16" s="93"/>
      <c r="AK16" s="93"/>
      <c r="AL16" s="93"/>
      <c r="AM16" s="93"/>
      <c r="AN16" s="94"/>
    </row>
    <row r="17" spans="1:40" x14ac:dyDescent="0.25">
      <c r="A17" s="5">
        <v>13</v>
      </c>
      <c r="B17" s="2">
        <v>43949</v>
      </c>
      <c r="C17" s="1">
        <v>1003807182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90" t="s">
        <v>63</v>
      </c>
      <c r="AD17" s="90"/>
      <c r="AE17" s="95"/>
      <c r="AF17" s="5">
        <v>6</v>
      </c>
      <c r="AG17" s="92" t="s">
        <v>22</v>
      </c>
      <c r="AH17" s="93"/>
      <c r="AI17" s="93"/>
      <c r="AJ17" s="93"/>
      <c r="AK17" s="93"/>
      <c r="AL17" s="93"/>
      <c r="AM17" s="93"/>
      <c r="AN17" s="94"/>
    </row>
    <row r="18" spans="1:40" x14ac:dyDescent="0.25">
      <c r="A18" s="5">
        <v>14</v>
      </c>
      <c r="B18" s="2">
        <v>43923</v>
      </c>
      <c r="C18" s="1">
        <v>19229673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90" t="s">
        <v>64</v>
      </c>
      <c r="AD18" s="90"/>
      <c r="AE18" s="95"/>
      <c r="AF18" s="5">
        <v>7</v>
      </c>
      <c r="AG18" s="92" t="s">
        <v>23</v>
      </c>
      <c r="AH18" s="93"/>
      <c r="AI18" s="93"/>
      <c r="AJ18" s="93"/>
      <c r="AK18" s="93"/>
      <c r="AL18" s="93"/>
      <c r="AM18" s="93"/>
      <c r="AN18" s="94"/>
    </row>
    <row r="19" spans="1:40" x14ac:dyDescent="0.25">
      <c r="A19" s="5">
        <v>15</v>
      </c>
      <c r="B19" s="2">
        <v>43935</v>
      </c>
      <c r="C19" s="1">
        <v>1604260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90" t="s">
        <v>64</v>
      </c>
      <c r="AD19" s="90"/>
      <c r="AE19" s="95"/>
      <c r="AF19" s="5">
        <v>8</v>
      </c>
      <c r="AG19" s="92" t="s">
        <v>24</v>
      </c>
      <c r="AH19" s="93"/>
      <c r="AI19" s="93"/>
      <c r="AJ19" s="93"/>
      <c r="AK19" s="93"/>
      <c r="AL19" s="93"/>
      <c r="AM19" s="93"/>
      <c r="AN19" s="94"/>
    </row>
    <row r="20" spans="1:40" x14ac:dyDescent="0.25">
      <c r="A20" s="5">
        <v>16</v>
      </c>
      <c r="B20" s="2">
        <v>43946</v>
      </c>
      <c r="C20" s="1">
        <v>55160663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90" t="s">
        <v>64</v>
      </c>
      <c r="AD20" s="90"/>
      <c r="AE20" s="95"/>
      <c r="AF20" s="5">
        <v>9</v>
      </c>
      <c r="AG20" s="92" t="s">
        <v>25</v>
      </c>
      <c r="AH20" s="93"/>
      <c r="AI20" s="93"/>
      <c r="AJ20" s="93"/>
      <c r="AK20" s="93"/>
      <c r="AL20" s="93"/>
      <c r="AM20" s="93"/>
      <c r="AN20" s="94"/>
    </row>
    <row r="21" spans="1:40" x14ac:dyDescent="0.25">
      <c r="A21" s="5">
        <v>17</v>
      </c>
      <c r="B21" s="2">
        <v>43924</v>
      </c>
      <c r="C21" s="1">
        <v>26474274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90" t="s">
        <v>66</v>
      </c>
      <c r="AD21" s="90"/>
      <c r="AE21" s="95"/>
      <c r="AF21" s="5">
        <v>10</v>
      </c>
      <c r="AG21" s="92" t="s">
        <v>26</v>
      </c>
      <c r="AH21" s="93"/>
      <c r="AI21" s="93"/>
      <c r="AJ21" s="93"/>
      <c r="AK21" s="93"/>
      <c r="AL21" s="93"/>
      <c r="AM21" s="93"/>
      <c r="AN21" s="94"/>
    </row>
    <row r="22" spans="1:40" x14ac:dyDescent="0.25">
      <c r="A22" s="5">
        <v>18</v>
      </c>
      <c r="B22" s="2">
        <v>43943</v>
      </c>
      <c r="C22" s="1">
        <v>26519278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90" t="s">
        <v>66</v>
      </c>
      <c r="AD22" s="90"/>
      <c r="AE22" s="95"/>
      <c r="AF22" s="5">
        <v>11</v>
      </c>
      <c r="AG22" s="92" t="s">
        <v>27</v>
      </c>
      <c r="AH22" s="93"/>
      <c r="AI22" s="93"/>
      <c r="AJ22" s="93"/>
      <c r="AK22" s="93"/>
      <c r="AL22" s="93"/>
      <c r="AM22" s="93"/>
      <c r="AN22" s="94"/>
    </row>
    <row r="23" spans="1:40" x14ac:dyDescent="0.25">
      <c r="A23" s="5">
        <v>19</v>
      </c>
      <c r="B23" s="2">
        <v>43927</v>
      </c>
      <c r="C23" s="1">
        <v>36173879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90" t="s">
        <v>67</v>
      </c>
      <c r="AD23" s="90"/>
      <c r="AE23" s="95"/>
      <c r="AF23" s="5">
        <v>12</v>
      </c>
      <c r="AG23" s="92" t="s">
        <v>28</v>
      </c>
      <c r="AH23" s="93"/>
      <c r="AI23" s="93"/>
      <c r="AJ23" s="93"/>
      <c r="AK23" s="93"/>
      <c r="AL23" s="93"/>
      <c r="AM23" s="93"/>
      <c r="AN23" s="94"/>
    </row>
    <row r="24" spans="1:40" x14ac:dyDescent="0.25">
      <c r="A24" s="5">
        <v>20</v>
      </c>
      <c r="B24" s="2">
        <v>43938</v>
      </c>
      <c r="C24" s="1">
        <v>12273252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90" t="s">
        <v>67</v>
      </c>
      <c r="AD24" s="90"/>
      <c r="AE24" s="95"/>
      <c r="AF24" s="5">
        <v>13</v>
      </c>
      <c r="AG24" s="92" t="s">
        <v>29</v>
      </c>
      <c r="AH24" s="93"/>
      <c r="AI24" s="93"/>
      <c r="AJ24" s="93"/>
      <c r="AK24" s="93"/>
      <c r="AL24" s="93"/>
      <c r="AM24" s="93"/>
      <c r="AN24" s="94"/>
    </row>
    <row r="25" spans="1:40" x14ac:dyDescent="0.25">
      <c r="A25" s="5">
        <v>21</v>
      </c>
      <c r="B25" s="2">
        <v>43948</v>
      </c>
      <c r="C25" s="1">
        <v>1193080667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90" t="s">
        <v>67</v>
      </c>
      <c r="AD25" s="90"/>
      <c r="AE25" s="95"/>
      <c r="AF25" s="5">
        <v>14</v>
      </c>
      <c r="AG25" s="92" t="s">
        <v>30</v>
      </c>
      <c r="AH25" s="93"/>
      <c r="AI25" s="93"/>
      <c r="AJ25" s="93"/>
      <c r="AK25" s="93"/>
      <c r="AL25" s="93"/>
      <c r="AM25" s="93"/>
      <c r="AN25" s="94"/>
    </row>
    <row r="26" spans="1:40" x14ac:dyDescent="0.25">
      <c r="A26" s="5">
        <v>22</v>
      </c>
      <c r="B26" s="2">
        <v>43922</v>
      </c>
      <c r="C26" s="1">
        <v>7727653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90" t="s">
        <v>68</v>
      </c>
      <c r="AD26" s="90"/>
      <c r="AE26" s="91" t="s">
        <v>36</v>
      </c>
      <c r="AF26" s="5" t="s">
        <v>32</v>
      </c>
      <c r="AG26" s="92" t="s">
        <v>31</v>
      </c>
      <c r="AH26" s="93"/>
      <c r="AI26" s="93"/>
      <c r="AJ26" s="93"/>
      <c r="AK26" s="93"/>
      <c r="AL26" s="93"/>
      <c r="AM26" s="93"/>
      <c r="AN26" s="94"/>
    </row>
    <row r="27" spans="1:40" x14ac:dyDescent="0.25">
      <c r="A27" s="5">
        <v>23</v>
      </c>
      <c r="B27" s="2">
        <v>43937</v>
      </c>
      <c r="C27" s="1">
        <v>1075217198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90" t="s">
        <v>68</v>
      </c>
      <c r="AD27" s="90"/>
      <c r="AE27" s="91"/>
      <c r="AF27" s="5" t="s">
        <v>33</v>
      </c>
      <c r="AG27" s="92" t="s">
        <v>34</v>
      </c>
      <c r="AH27" s="93"/>
      <c r="AI27" s="93"/>
      <c r="AJ27" s="93"/>
      <c r="AK27" s="93"/>
      <c r="AL27" s="93"/>
      <c r="AM27" s="93"/>
      <c r="AN27" s="94"/>
    </row>
    <row r="28" spans="1:40" x14ac:dyDescent="0.25">
      <c r="A28" s="5">
        <v>24</v>
      </c>
      <c r="B28" s="2">
        <v>43928</v>
      </c>
      <c r="C28" s="1">
        <v>12121520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90" t="s">
        <v>57</v>
      </c>
      <c r="AD28" s="90"/>
      <c r="AE28" s="91"/>
      <c r="AF28" s="5" t="s">
        <v>37</v>
      </c>
      <c r="AG28" s="92" t="s">
        <v>35</v>
      </c>
      <c r="AH28" s="93"/>
      <c r="AI28" s="93"/>
      <c r="AJ28" s="93"/>
      <c r="AK28" s="93"/>
      <c r="AL28" s="93"/>
      <c r="AM28" s="93"/>
      <c r="AN28" s="94"/>
    </row>
    <row r="29" spans="1:40" x14ac:dyDescent="0.25">
      <c r="A29" s="5">
        <v>25</v>
      </c>
      <c r="B29" s="2">
        <v>43936</v>
      </c>
      <c r="C29" s="1">
        <v>7697770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90" t="s">
        <v>57</v>
      </c>
      <c r="AD29" s="90"/>
      <c r="AF29" s="9"/>
    </row>
    <row r="30" spans="1:40" x14ac:dyDescent="0.25">
      <c r="A30" s="5">
        <v>26</v>
      </c>
      <c r="B30" s="2">
        <v>43947</v>
      </c>
      <c r="C30" s="1">
        <v>1075233374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90" t="s">
        <v>57</v>
      </c>
      <c r="AD30" s="90"/>
      <c r="AF30" s="9"/>
    </row>
    <row r="31" spans="1:40" x14ac:dyDescent="0.25">
      <c r="A31" s="5">
        <v>27</v>
      </c>
      <c r="B31" s="2">
        <v>43929</v>
      </c>
      <c r="C31" s="1">
        <v>23911224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90" t="s">
        <v>58</v>
      </c>
      <c r="AD31" s="90"/>
      <c r="AF31" s="9"/>
    </row>
    <row r="32" spans="1:40" x14ac:dyDescent="0.25">
      <c r="A32" s="5">
        <v>28</v>
      </c>
      <c r="B32" s="2">
        <v>43936</v>
      </c>
      <c r="C32" s="1">
        <v>26419953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90" t="s">
        <v>58</v>
      </c>
      <c r="AD32" s="90"/>
      <c r="AF32" s="9"/>
    </row>
    <row r="33" spans="1:32" x14ac:dyDescent="0.25">
      <c r="A33" s="5">
        <v>29</v>
      </c>
      <c r="B33" s="2">
        <v>43947</v>
      </c>
      <c r="C33" s="1">
        <v>36161033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90" t="s">
        <v>58</v>
      </c>
      <c r="AD33" s="90"/>
      <c r="AF33" s="9"/>
    </row>
    <row r="34" spans="1:32" x14ac:dyDescent="0.25">
      <c r="A34" s="5">
        <v>30</v>
      </c>
      <c r="B34" s="2">
        <v>43925</v>
      </c>
      <c r="C34" s="1">
        <v>17638303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90" t="s">
        <v>69</v>
      </c>
      <c r="AD34" s="90"/>
      <c r="AF34" s="9"/>
    </row>
    <row r="35" spans="1:32" x14ac:dyDescent="0.25">
      <c r="A35" s="5">
        <v>31</v>
      </c>
      <c r="B35" s="2">
        <v>43939</v>
      </c>
      <c r="C35" s="1">
        <v>1003894650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90" t="s">
        <v>69</v>
      </c>
      <c r="AD35" s="90"/>
      <c r="AF35" s="9"/>
    </row>
    <row r="36" spans="1:32" x14ac:dyDescent="0.25">
      <c r="A36" s="5">
        <v>32</v>
      </c>
      <c r="B36" s="2">
        <v>43944</v>
      </c>
      <c r="C36" s="1">
        <v>36178624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90" t="s">
        <v>69</v>
      </c>
      <c r="AD36" s="90"/>
      <c r="AF36" s="9"/>
    </row>
    <row r="37" spans="1:32" x14ac:dyDescent="0.25">
      <c r="A37" s="5">
        <v>33</v>
      </c>
      <c r="B37" s="2">
        <v>43922</v>
      </c>
      <c r="C37" s="1">
        <v>1075804511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90" t="s">
        <v>70</v>
      </c>
      <c r="AD37" s="90"/>
      <c r="AF37" s="9"/>
    </row>
    <row r="38" spans="1:32" x14ac:dyDescent="0.25">
      <c r="A38" s="5">
        <v>34</v>
      </c>
      <c r="B38" s="2">
        <v>43934</v>
      </c>
      <c r="C38" s="1">
        <v>12320046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90" t="s">
        <v>70</v>
      </c>
      <c r="AD38" s="90"/>
      <c r="AF38" s="9"/>
    </row>
    <row r="39" spans="1:32" x14ac:dyDescent="0.25">
      <c r="A39" s="5">
        <v>35</v>
      </c>
      <c r="B39" s="2">
        <v>43943</v>
      </c>
      <c r="C39" s="1">
        <v>26414033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90" t="s">
        <v>70</v>
      </c>
      <c r="AD39" s="90"/>
      <c r="AF39" s="9"/>
    </row>
    <row r="40" spans="1:32" x14ac:dyDescent="0.25">
      <c r="A40" s="5">
        <v>36</v>
      </c>
      <c r="B40" s="2">
        <v>43926</v>
      </c>
      <c r="C40" s="1">
        <v>1075292283</v>
      </c>
      <c r="D40" s="1"/>
      <c r="E40" s="18"/>
      <c r="F40" s="18"/>
      <c r="G40" s="18"/>
      <c r="H40" s="18"/>
      <c r="I40" s="18"/>
      <c r="J40" s="18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90" t="s">
        <v>71</v>
      </c>
      <c r="AD40" s="90"/>
      <c r="AF40" s="9"/>
    </row>
    <row r="41" spans="1:32" x14ac:dyDescent="0.25">
      <c r="A41" s="5">
        <v>37</v>
      </c>
      <c r="B41" s="2">
        <v>43934</v>
      </c>
      <c r="C41" s="1">
        <v>1075271186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90" t="s">
        <v>71</v>
      </c>
      <c r="AD41" s="90"/>
      <c r="AF41" s="9"/>
    </row>
    <row r="42" spans="1:32" x14ac:dyDescent="0.25">
      <c r="A42" s="5">
        <v>38</v>
      </c>
      <c r="B42" s="2">
        <v>43947</v>
      </c>
      <c r="C42" s="1">
        <v>12131375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90" t="s">
        <v>71</v>
      </c>
      <c r="AD42" s="90"/>
      <c r="AF42" s="9"/>
    </row>
    <row r="43" spans="1:32" x14ac:dyDescent="0.25">
      <c r="A43" s="5">
        <v>39</v>
      </c>
      <c r="B43" s="2">
        <v>43927</v>
      </c>
      <c r="C43" s="1">
        <v>36181698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90" t="s">
        <v>72</v>
      </c>
      <c r="AD43" s="90"/>
      <c r="AF43" s="9"/>
    </row>
    <row r="44" spans="1:32" x14ac:dyDescent="0.25">
      <c r="A44" s="5">
        <v>40</v>
      </c>
      <c r="B44" s="2">
        <v>43937</v>
      </c>
      <c r="C44" s="1">
        <v>4428681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90" t="s">
        <v>72</v>
      </c>
      <c r="AD44" s="90"/>
      <c r="AF44" s="9"/>
    </row>
    <row r="45" spans="1:32" x14ac:dyDescent="0.25">
      <c r="A45" s="5">
        <v>41</v>
      </c>
      <c r="B45" s="2">
        <v>43946</v>
      </c>
      <c r="C45" s="1">
        <v>26585009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90" t="s">
        <v>72</v>
      </c>
      <c r="AD45" s="90"/>
      <c r="AF45" s="9"/>
    </row>
    <row r="46" spans="1:32" x14ac:dyDescent="0.25">
      <c r="A46" s="5">
        <v>42</v>
      </c>
      <c r="B46" s="2">
        <v>43924</v>
      </c>
      <c r="C46" s="1">
        <v>4943733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90" t="s">
        <v>73</v>
      </c>
      <c r="AD46" s="90"/>
      <c r="AF46" s="9"/>
    </row>
    <row r="47" spans="1:32" x14ac:dyDescent="0.25">
      <c r="A47" s="5">
        <v>43</v>
      </c>
      <c r="B47" s="2">
        <v>43933</v>
      </c>
      <c r="C47" s="1">
        <v>4907140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90" t="s">
        <v>73</v>
      </c>
      <c r="AD47" s="90"/>
      <c r="AF47" s="9"/>
    </row>
    <row r="48" spans="1:32" x14ac:dyDescent="0.25">
      <c r="A48" s="5">
        <v>44</v>
      </c>
      <c r="B48" s="13">
        <v>43938</v>
      </c>
      <c r="C48" s="1">
        <v>36180461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90" t="s">
        <v>73</v>
      </c>
      <c r="AD48" s="90"/>
      <c r="AF48" s="9"/>
    </row>
    <row r="49" spans="1:32" x14ac:dyDescent="0.25">
      <c r="A49" s="5">
        <v>45</v>
      </c>
      <c r="B49" s="2">
        <v>43946</v>
      </c>
      <c r="C49" s="1">
        <v>1007659758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90" t="s">
        <v>73</v>
      </c>
      <c r="AD49" s="90"/>
      <c r="AF49" s="9"/>
    </row>
    <row r="50" spans="1:32" x14ac:dyDescent="0.25">
      <c r="A50" s="5">
        <v>46</v>
      </c>
      <c r="B50" s="2">
        <v>43923</v>
      </c>
      <c r="C50" s="1">
        <v>19268632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90" t="s">
        <v>74</v>
      </c>
      <c r="AD50" s="90"/>
      <c r="AF50" s="9"/>
    </row>
    <row r="51" spans="1:32" x14ac:dyDescent="0.25">
      <c r="A51" s="5">
        <v>47</v>
      </c>
      <c r="B51" s="2">
        <v>43930</v>
      </c>
      <c r="C51" s="1">
        <v>1118297870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90" t="s">
        <v>74</v>
      </c>
      <c r="AD51" s="90"/>
      <c r="AF51" s="9"/>
    </row>
    <row r="52" spans="1:32" x14ac:dyDescent="0.25">
      <c r="A52" s="5">
        <v>48</v>
      </c>
      <c r="B52" s="2">
        <v>43938</v>
      </c>
      <c r="C52" s="1">
        <v>6336564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90" t="s">
        <v>74</v>
      </c>
      <c r="AD52" s="90"/>
      <c r="AF52" s="9"/>
    </row>
    <row r="53" spans="1:32" x14ac:dyDescent="0.25">
      <c r="A53" s="5">
        <v>49</v>
      </c>
      <c r="B53" s="2">
        <v>43945</v>
      </c>
      <c r="C53" s="1">
        <v>1075231965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90" t="s">
        <v>74</v>
      </c>
      <c r="AD53" s="90"/>
      <c r="AF53" s="9"/>
    </row>
    <row r="54" spans="1:32" x14ac:dyDescent="0.25">
      <c r="A54" s="5">
        <v>50</v>
      </c>
      <c r="B54" s="2">
        <v>43924</v>
      </c>
      <c r="C54" s="1">
        <v>1003952495</v>
      </c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90" t="s">
        <v>75</v>
      </c>
      <c r="AD54" s="90"/>
      <c r="AF54" s="9"/>
    </row>
    <row r="55" spans="1:32" x14ac:dyDescent="0.25">
      <c r="A55" s="5">
        <v>51</v>
      </c>
      <c r="B55" s="2">
        <v>43932</v>
      </c>
      <c r="C55" s="1">
        <v>1029887599</v>
      </c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90" t="s">
        <v>75</v>
      </c>
      <c r="AD55" s="90"/>
      <c r="AF55" s="9"/>
    </row>
    <row r="56" spans="1:32" x14ac:dyDescent="0.25">
      <c r="A56" s="5">
        <v>52</v>
      </c>
      <c r="B56" s="2">
        <v>43940</v>
      </c>
      <c r="C56" s="1">
        <v>1073698692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90" t="s">
        <v>75</v>
      </c>
      <c r="AD56" s="90"/>
      <c r="AF56" s="9"/>
    </row>
    <row r="57" spans="1:32" x14ac:dyDescent="0.25">
      <c r="A57" s="5">
        <v>53</v>
      </c>
      <c r="B57" s="2">
        <v>43947</v>
      </c>
      <c r="C57" s="1">
        <v>12118509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90" t="s">
        <v>75</v>
      </c>
      <c r="AD57" s="90"/>
      <c r="AF57" s="9"/>
    </row>
    <row r="58" spans="1:32" x14ac:dyDescent="0.25">
      <c r="A58" s="5">
        <v>54</v>
      </c>
      <c r="B58" s="2" t="s">
        <v>79</v>
      </c>
      <c r="C58" s="1">
        <v>36105102</v>
      </c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90" t="s">
        <v>76</v>
      </c>
      <c r="AD58" s="90"/>
      <c r="AF58" s="9"/>
    </row>
    <row r="59" spans="1:32" x14ac:dyDescent="0.25">
      <c r="A59" s="5">
        <v>55</v>
      </c>
      <c r="B59" s="2" t="s">
        <v>80</v>
      </c>
      <c r="C59" s="1">
        <v>1075508843</v>
      </c>
      <c r="D59" s="1" t="s">
        <v>65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90" t="s">
        <v>76</v>
      </c>
      <c r="AD59" s="90"/>
      <c r="AF59" s="9"/>
    </row>
    <row r="60" spans="1:32" x14ac:dyDescent="0.25">
      <c r="A60" s="5">
        <v>56</v>
      </c>
      <c r="B60" s="2" t="s">
        <v>81</v>
      </c>
      <c r="C60" s="12">
        <v>22095980</v>
      </c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90" t="s">
        <v>77</v>
      </c>
      <c r="AD60" s="90"/>
      <c r="AF60" s="9"/>
    </row>
    <row r="61" spans="1:32" x14ac:dyDescent="0.25">
      <c r="A61" s="5">
        <v>57</v>
      </c>
      <c r="B61" s="2" t="s">
        <v>83</v>
      </c>
      <c r="C61" s="1">
        <v>55164202</v>
      </c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90" t="s">
        <v>77</v>
      </c>
      <c r="AD61" s="90"/>
      <c r="AF61" s="9"/>
    </row>
    <row r="62" spans="1:32" x14ac:dyDescent="0.25">
      <c r="A62" s="5">
        <v>58</v>
      </c>
      <c r="B62" s="1" t="s">
        <v>82</v>
      </c>
      <c r="C62" s="1">
        <v>26429421</v>
      </c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 t="s">
        <v>95</v>
      </c>
      <c r="W62" s="1"/>
      <c r="X62" s="1"/>
      <c r="Y62" s="1"/>
      <c r="Z62" s="1"/>
      <c r="AA62" s="1"/>
      <c r="AB62" s="1"/>
      <c r="AC62" s="90" t="s">
        <v>77</v>
      </c>
      <c r="AD62" s="90"/>
      <c r="AF62" s="9"/>
    </row>
    <row r="63" spans="1:32" x14ac:dyDescent="0.25">
      <c r="A63" s="5">
        <v>59</v>
      </c>
      <c r="B63" s="1" t="s">
        <v>84</v>
      </c>
      <c r="C63" s="1">
        <v>1611167</v>
      </c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90" t="s">
        <v>78</v>
      </c>
      <c r="AD63" s="90"/>
      <c r="AF63" s="9"/>
    </row>
    <row r="64" spans="1:32" x14ac:dyDescent="0.25">
      <c r="A64" s="5">
        <v>60</v>
      </c>
      <c r="B64" s="1" t="s">
        <v>85</v>
      </c>
      <c r="C64" s="1">
        <v>26429619</v>
      </c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90" t="s">
        <v>78</v>
      </c>
      <c r="AD64" s="90"/>
      <c r="AF64" s="9"/>
    </row>
    <row r="65" spans="1:32" x14ac:dyDescent="0.25">
      <c r="A65" s="5">
        <v>61</v>
      </c>
      <c r="B65" s="1" t="s">
        <v>82</v>
      </c>
      <c r="C65" s="1">
        <v>55155068</v>
      </c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W65" s="1"/>
      <c r="X65" s="1"/>
      <c r="Y65" s="1"/>
      <c r="Z65" s="1"/>
      <c r="AA65" s="1"/>
      <c r="AB65" s="1"/>
      <c r="AC65" s="90" t="s">
        <v>86</v>
      </c>
      <c r="AD65" s="90"/>
      <c r="AF65" s="9"/>
    </row>
    <row r="66" spans="1:32" x14ac:dyDescent="0.25">
      <c r="A66" s="5">
        <v>62</v>
      </c>
      <c r="B66" s="1" t="s">
        <v>89</v>
      </c>
      <c r="C66" s="1">
        <v>26558361</v>
      </c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90" t="s">
        <v>86</v>
      </c>
      <c r="AD66" s="90"/>
      <c r="AF66" s="9"/>
    </row>
    <row r="67" spans="1:32" x14ac:dyDescent="0.25">
      <c r="A67" s="5">
        <v>63</v>
      </c>
      <c r="B67" s="1" t="s">
        <v>90</v>
      </c>
      <c r="C67" s="1">
        <v>26415872</v>
      </c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90" t="s">
        <v>87</v>
      </c>
      <c r="AD67" s="90"/>
      <c r="AF67" s="9"/>
    </row>
    <row r="68" spans="1:32" x14ac:dyDescent="0.25">
      <c r="A68" s="5">
        <v>64</v>
      </c>
      <c r="B68" s="1" t="s">
        <v>92</v>
      </c>
      <c r="C68" s="1">
        <v>1077854607</v>
      </c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90" t="s">
        <v>87</v>
      </c>
      <c r="AD68" s="90"/>
      <c r="AF68" s="9"/>
    </row>
    <row r="69" spans="1:32" x14ac:dyDescent="0.25">
      <c r="A69" s="5">
        <v>65</v>
      </c>
      <c r="B69" s="1" t="s">
        <v>91</v>
      </c>
      <c r="C69" s="1">
        <v>1075300176</v>
      </c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90" t="s">
        <v>87</v>
      </c>
      <c r="AD69" s="90"/>
      <c r="AF69" s="9"/>
    </row>
    <row r="70" spans="1:32" x14ac:dyDescent="0.25">
      <c r="A70" s="5">
        <v>66</v>
      </c>
      <c r="B70" s="1" t="s">
        <v>89</v>
      </c>
      <c r="C70" s="1">
        <v>7720153</v>
      </c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90" t="s">
        <v>88</v>
      </c>
      <c r="AD70" s="90"/>
      <c r="AF70" s="9"/>
    </row>
    <row r="71" spans="1:32" x14ac:dyDescent="0.25">
      <c r="A71" s="5">
        <v>67</v>
      </c>
      <c r="B71" s="1" t="s">
        <v>93</v>
      </c>
      <c r="C71" s="1">
        <v>26433064</v>
      </c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90" t="s">
        <v>88</v>
      </c>
      <c r="AD71" s="90"/>
      <c r="AF71" s="9"/>
    </row>
    <row r="72" spans="1:32" x14ac:dyDescent="0.25">
      <c r="A72" s="5">
        <v>68</v>
      </c>
      <c r="B72" s="1" t="s">
        <v>94</v>
      </c>
      <c r="C72" s="1">
        <v>1003812403</v>
      </c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90" t="s">
        <v>88</v>
      </c>
      <c r="AD72" s="90"/>
      <c r="AF72" s="9"/>
    </row>
  </sheetData>
  <mergeCells count="101">
    <mergeCell ref="B3:C3"/>
    <mergeCell ref="D3:K3"/>
    <mergeCell ref="L3:Y3"/>
    <mergeCell ref="Z3:AB3"/>
    <mergeCell ref="AC4:AD4"/>
    <mergeCell ref="AE4:AE11"/>
    <mergeCell ref="AC8:AD8"/>
    <mergeCell ref="AG8:AN8"/>
    <mergeCell ref="AC9:AD9"/>
    <mergeCell ref="AG9:AN9"/>
    <mergeCell ref="AC10:AD10"/>
    <mergeCell ref="AG10:AN10"/>
    <mergeCell ref="AC11:AD11"/>
    <mergeCell ref="AG11:AN11"/>
    <mergeCell ref="AG4:AN4"/>
    <mergeCell ref="AC5:AD5"/>
    <mergeCell ref="AG5:AN5"/>
    <mergeCell ref="AC6:AD6"/>
    <mergeCell ref="AG6:AN6"/>
    <mergeCell ref="AC7:AD7"/>
    <mergeCell ref="AG7:AN7"/>
    <mergeCell ref="AG16:AN16"/>
    <mergeCell ref="AC17:AD17"/>
    <mergeCell ref="AG17:AN17"/>
    <mergeCell ref="AC18:AD18"/>
    <mergeCell ref="AG18:AN18"/>
    <mergeCell ref="AC19:AD19"/>
    <mergeCell ref="AG19:AN19"/>
    <mergeCell ref="AC12:AD12"/>
    <mergeCell ref="AE12:AE25"/>
    <mergeCell ref="AG12:AN12"/>
    <mergeCell ref="AC13:AD13"/>
    <mergeCell ref="AG13:AN13"/>
    <mergeCell ref="AC14:AD14"/>
    <mergeCell ref="AG14:AN14"/>
    <mergeCell ref="AC15:AD15"/>
    <mergeCell ref="AG15:AN15"/>
    <mergeCell ref="AC16:AD16"/>
    <mergeCell ref="AC23:AD23"/>
    <mergeCell ref="AG23:AN23"/>
    <mergeCell ref="AC24:AD24"/>
    <mergeCell ref="AG24:AN24"/>
    <mergeCell ref="AC25:AD25"/>
    <mergeCell ref="AG25:AN25"/>
    <mergeCell ref="AC20:AD20"/>
    <mergeCell ref="AG20:AN20"/>
    <mergeCell ref="AC21:AD21"/>
    <mergeCell ref="AG21:AN21"/>
    <mergeCell ref="AC22:AD22"/>
    <mergeCell ref="AG22:AN22"/>
    <mergeCell ref="AC29:AD29"/>
    <mergeCell ref="AC30:AD30"/>
    <mergeCell ref="AC31:AD31"/>
    <mergeCell ref="AC32:AD32"/>
    <mergeCell ref="AC46:AD46"/>
    <mergeCell ref="AC50:AD50"/>
    <mergeCell ref="AC53:AD53"/>
    <mergeCell ref="AC33:AD33"/>
    <mergeCell ref="AC34:AD34"/>
    <mergeCell ref="AC26:AD26"/>
    <mergeCell ref="AE26:AE28"/>
    <mergeCell ref="AG26:AN26"/>
    <mergeCell ref="AC27:AD27"/>
    <mergeCell ref="AG27:AN27"/>
    <mergeCell ref="AC28:AD28"/>
    <mergeCell ref="AG28:AN28"/>
    <mergeCell ref="AC41:AD41"/>
    <mergeCell ref="AC42:AD42"/>
    <mergeCell ref="AC44:AD44"/>
    <mergeCell ref="AC45:AD45"/>
    <mergeCell ref="AC43:AD43"/>
    <mergeCell ref="AC35:AD35"/>
    <mergeCell ref="AC36:AD36"/>
    <mergeCell ref="AC37:AD37"/>
    <mergeCell ref="AC38:AD38"/>
    <mergeCell ref="AC39:AD39"/>
    <mergeCell ref="AC40:AD40"/>
    <mergeCell ref="AC49:AD49"/>
    <mergeCell ref="AC69:AD69"/>
    <mergeCell ref="AC70:AD70"/>
    <mergeCell ref="AC71:AD71"/>
    <mergeCell ref="AC72:AD72"/>
    <mergeCell ref="AC63:AD63"/>
    <mergeCell ref="AC64:AD64"/>
    <mergeCell ref="AC65:AD65"/>
    <mergeCell ref="AC66:AD66"/>
    <mergeCell ref="AC67:AD67"/>
    <mergeCell ref="AC68:AD68"/>
    <mergeCell ref="AC56:AD56"/>
    <mergeCell ref="AC58:AD58"/>
    <mergeCell ref="AC59:AD59"/>
    <mergeCell ref="AC60:AD60"/>
    <mergeCell ref="AC61:AD61"/>
    <mergeCell ref="AC62:AD62"/>
    <mergeCell ref="AC47:AD47"/>
    <mergeCell ref="AC48:AD48"/>
    <mergeCell ref="AC51:AD51"/>
    <mergeCell ref="AC57:AD57"/>
    <mergeCell ref="AC52:AD52"/>
    <mergeCell ref="AC54:AD54"/>
    <mergeCell ref="AC55:AD5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1"/>
  <sheetViews>
    <sheetView topLeftCell="A52" workbookViewId="0">
      <selection activeCell="G67" sqref="G67"/>
    </sheetView>
  </sheetViews>
  <sheetFormatPr baseColWidth="10" defaultRowHeight="15" x14ac:dyDescent="0.25"/>
  <cols>
    <col min="1" max="1" width="7" customWidth="1"/>
    <col min="2" max="2" width="11.5703125" customWidth="1"/>
    <col min="3" max="3" width="13.140625" customWidth="1"/>
    <col min="4" max="28" width="3.7109375" customWidth="1"/>
    <col min="29" max="29" width="11.7109375" style="19" customWidth="1"/>
    <col min="30" max="30" width="11.5703125" style="19" customWidth="1"/>
  </cols>
  <sheetData>
    <row r="1" spans="1:40" x14ac:dyDescent="0.25">
      <c r="A1" t="s">
        <v>6</v>
      </c>
      <c r="B1" t="s">
        <v>38</v>
      </c>
      <c r="AF1" s="9"/>
    </row>
    <row r="2" spans="1:40" x14ac:dyDescent="0.25">
      <c r="A2" t="s">
        <v>7</v>
      </c>
      <c r="AF2" s="9"/>
    </row>
    <row r="3" spans="1:40" ht="41.25" x14ac:dyDescent="0.25">
      <c r="A3" s="5" t="s">
        <v>5</v>
      </c>
      <c r="B3" s="96" t="s">
        <v>40</v>
      </c>
      <c r="C3" s="97"/>
      <c r="D3" s="98" t="s">
        <v>1</v>
      </c>
      <c r="E3" s="98"/>
      <c r="F3" s="98"/>
      <c r="G3" s="98"/>
      <c r="H3" s="98"/>
      <c r="I3" s="98"/>
      <c r="J3" s="98"/>
      <c r="K3" s="98"/>
      <c r="L3" s="98" t="s">
        <v>8</v>
      </c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9" t="s">
        <v>36</v>
      </c>
      <c r="AA3" s="99"/>
      <c r="AB3" s="99"/>
      <c r="AC3" s="4" t="s">
        <v>41</v>
      </c>
      <c r="AD3" s="20"/>
      <c r="AF3" s="9"/>
    </row>
    <row r="4" spans="1:40" x14ac:dyDescent="0.25">
      <c r="A4" s="1" t="s">
        <v>2</v>
      </c>
      <c r="B4" s="1" t="s">
        <v>3</v>
      </c>
      <c r="C4" s="1" t="s">
        <v>4</v>
      </c>
      <c r="D4" s="1">
        <v>1</v>
      </c>
      <c r="E4" s="1">
        <v>2</v>
      </c>
      <c r="F4" s="1">
        <v>3</v>
      </c>
      <c r="G4" s="1">
        <v>4</v>
      </c>
      <c r="H4" s="1">
        <v>5</v>
      </c>
      <c r="I4" s="1">
        <v>6</v>
      </c>
      <c r="J4" s="1">
        <v>7</v>
      </c>
      <c r="K4" s="1">
        <v>8</v>
      </c>
      <c r="L4" s="1">
        <v>1</v>
      </c>
      <c r="M4" s="1">
        <v>2</v>
      </c>
      <c r="N4" s="1">
        <v>3</v>
      </c>
      <c r="O4" s="1">
        <v>4</v>
      </c>
      <c r="P4" s="1">
        <v>5</v>
      </c>
      <c r="Q4" s="1">
        <v>6</v>
      </c>
      <c r="R4" s="1">
        <v>7</v>
      </c>
      <c r="S4" s="1">
        <v>8</v>
      </c>
      <c r="T4" s="1">
        <v>9</v>
      </c>
      <c r="U4" s="1">
        <v>10</v>
      </c>
      <c r="V4" s="1">
        <v>11</v>
      </c>
      <c r="W4" s="1">
        <v>12</v>
      </c>
      <c r="X4" s="1">
        <v>13</v>
      </c>
      <c r="Y4" s="1">
        <v>14</v>
      </c>
      <c r="Z4" s="10" t="s">
        <v>32</v>
      </c>
      <c r="AA4" s="10" t="s">
        <v>33</v>
      </c>
      <c r="AB4" s="10" t="s">
        <v>37</v>
      </c>
      <c r="AC4" s="100" t="s">
        <v>52</v>
      </c>
      <c r="AD4" s="100"/>
      <c r="AE4" s="95" t="s">
        <v>1</v>
      </c>
      <c r="AF4" s="5">
        <v>1</v>
      </c>
      <c r="AG4" s="92" t="s">
        <v>9</v>
      </c>
      <c r="AH4" s="93"/>
      <c r="AI4" s="93"/>
      <c r="AJ4" s="93"/>
      <c r="AK4" s="93"/>
      <c r="AL4" s="93"/>
      <c r="AM4" s="93"/>
      <c r="AN4" s="94"/>
    </row>
    <row r="5" spans="1:40" x14ac:dyDescent="0.25">
      <c r="A5" s="5">
        <v>1</v>
      </c>
      <c r="B5" s="2">
        <v>43927</v>
      </c>
      <c r="C5" s="23">
        <v>1077859872</v>
      </c>
      <c r="D5" s="1"/>
      <c r="E5" s="1"/>
      <c r="F5" s="1"/>
      <c r="G5" s="1"/>
      <c r="H5" s="1"/>
      <c r="I5" s="1"/>
      <c r="J5" s="1" t="s">
        <v>126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01" t="s">
        <v>60</v>
      </c>
      <c r="AD5" s="102"/>
      <c r="AE5" s="95"/>
      <c r="AF5" s="5">
        <v>2</v>
      </c>
      <c r="AG5" s="92" t="s">
        <v>10</v>
      </c>
      <c r="AH5" s="93"/>
      <c r="AI5" s="93"/>
      <c r="AJ5" s="93"/>
      <c r="AK5" s="93"/>
      <c r="AL5" s="93"/>
      <c r="AM5" s="93"/>
      <c r="AN5" s="94"/>
    </row>
    <row r="6" spans="1:40" x14ac:dyDescent="0.25">
      <c r="A6" s="5">
        <v>2</v>
      </c>
      <c r="B6" s="2">
        <v>43943</v>
      </c>
      <c r="C6" s="1">
        <v>1075219998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00" t="s">
        <v>60</v>
      </c>
      <c r="AD6" s="100"/>
      <c r="AE6" s="95"/>
      <c r="AF6" s="5">
        <v>3</v>
      </c>
      <c r="AG6" s="92" t="s">
        <v>11</v>
      </c>
      <c r="AH6" s="93"/>
      <c r="AI6" s="93"/>
      <c r="AJ6" s="93"/>
      <c r="AK6" s="93"/>
      <c r="AL6" s="93"/>
      <c r="AM6" s="93"/>
      <c r="AN6" s="94"/>
    </row>
    <row r="7" spans="1:40" x14ac:dyDescent="0.25">
      <c r="A7" s="5">
        <v>3</v>
      </c>
      <c r="B7" s="2">
        <v>43947</v>
      </c>
      <c r="C7" s="1">
        <v>1003803358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00" t="s">
        <v>60</v>
      </c>
      <c r="AD7" s="100"/>
      <c r="AE7" s="95"/>
      <c r="AF7" s="5">
        <v>4</v>
      </c>
      <c r="AG7" s="92" t="s">
        <v>12</v>
      </c>
      <c r="AH7" s="93"/>
      <c r="AI7" s="93"/>
      <c r="AJ7" s="93"/>
      <c r="AK7" s="93"/>
      <c r="AL7" s="93"/>
      <c r="AM7" s="93"/>
      <c r="AN7" s="94"/>
    </row>
    <row r="8" spans="1:40" x14ac:dyDescent="0.25">
      <c r="A8" s="5">
        <v>4</v>
      </c>
      <c r="B8" s="2">
        <v>43923</v>
      </c>
      <c r="C8" s="1">
        <v>1003812819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8" t="s">
        <v>96</v>
      </c>
      <c r="AD8" s="18"/>
      <c r="AE8" s="95"/>
      <c r="AF8" s="5">
        <v>5</v>
      </c>
      <c r="AG8" s="92" t="s">
        <v>13</v>
      </c>
      <c r="AH8" s="93"/>
      <c r="AI8" s="93"/>
      <c r="AJ8" s="93"/>
      <c r="AK8" s="93"/>
      <c r="AL8" s="93"/>
      <c r="AM8" s="93"/>
      <c r="AN8" s="94"/>
    </row>
    <row r="9" spans="1:40" x14ac:dyDescent="0.25">
      <c r="A9" s="5">
        <v>5</v>
      </c>
      <c r="B9" s="2">
        <v>43934</v>
      </c>
      <c r="C9" s="1">
        <v>26421855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8" t="s">
        <v>96</v>
      </c>
      <c r="AD9" s="18"/>
      <c r="AE9" s="95"/>
      <c r="AF9" s="5">
        <v>6</v>
      </c>
      <c r="AG9" s="92" t="s">
        <v>14</v>
      </c>
      <c r="AH9" s="93"/>
      <c r="AI9" s="93"/>
      <c r="AJ9" s="93"/>
      <c r="AK9" s="93"/>
      <c r="AL9" s="93"/>
      <c r="AM9" s="93"/>
      <c r="AN9" s="94"/>
    </row>
    <row r="10" spans="1:40" x14ac:dyDescent="0.25">
      <c r="A10" s="5">
        <v>6</v>
      </c>
      <c r="B10" s="2">
        <v>43942</v>
      </c>
      <c r="C10" s="1">
        <v>1075279402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8" t="s">
        <v>96</v>
      </c>
      <c r="AD10" s="18"/>
      <c r="AE10" s="95"/>
      <c r="AF10" s="5">
        <v>7</v>
      </c>
      <c r="AG10" s="92" t="s">
        <v>15</v>
      </c>
      <c r="AH10" s="93"/>
      <c r="AI10" s="93"/>
      <c r="AJ10" s="93"/>
      <c r="AK10" s="93"/>
      <c r="AL10" s="93"/>
      <c r="AM10" s="93"/>
      <c r="AN10" s="94"/>
    </row>
    <row r="11" spans="1:40" x14ac:dyDescent="0.25">
      <c r="A11" s="5">
        <v>7</v>
      </c>
      <c r="B11" s="2">
        <v>43924</v>
      </c>
      <c r="C11" s="1">
        <v>1075321259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00" t="s">
        <v>97</v>
      </c>
      <c r="AD11" s="100"/>
      <c r="AE11" s="95"/>
      <c r="AF11" s="5">
        <v>8</v>
      </c>
      <c r="AG11" s="92" t="s">
        <v>16</v>
      </c>
      <c r="AH11" s="93"/>
      <c r="AI11" s="93"/>
      <c r="AJ11" s="93"/>
      <c r="AK11" s="93"/>
      <c r="AL11" s="93"/>
      <c r="AM11" s="93"/>
      <c r="AN11" s="94"/>
    </row>
    <row r="12" spans="1:40" x14ac:dyDescent="0.25">
      <c r="A12" s="5">
        <v>8</v>
      </c>
      <c r="B12" s="2">
        <v>43935</v>
      </c>
      <c r="C12" s="1">
        <v>1075215202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00" t="s">
        <v>97</v>
      </c>
      <c r="AD12" s="100"/>
      <c r="AE12" s="95" t="s">
        <v>8</v>
      </c>
      <c r="AF12" s="5">
        <v>1</v>
      </c>
      <c r="AG12" s="92" t="s">
        <v>17</v>
      </c>
      <c r="AH12" s="93"/>
      <c r="AI12" s="93"/>
      <c r="AJ12" s="93"/>
      <c r="AK12" s="93"/>
      <c r="AL12" s="93"/>
      <c r="AM12" s="93"/>
      <c r="AN12" s="94"/>
    </row>
    <row r="13" spans="1:40" x14ac:dyDescent="0.25">
      <c r="A13" s="5">
        <v>9</v>
      </c>
      <c r="B13" s="2">
        <v>43947</v>
      </c>
      <c r="C13" s="1">
        <v>1075224956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00" t="s">
        <v>97</v>
      </c>
      <c r="AD13" s="100"/>
      <c r="AE13" s="95"/>
      <c r="AF13" s="5">
        <v>2</v>
      </c>
      <c r="AG13" s="92" t="s">
        <v>18</v>
      </c>
      <c r="AH13" s="93"/>
      <c r="AI13" s="93"/>
      <c r="AJ13" s="93"/>
      <c r="AK13" s="93"/>
      <c r="AL13" s="93"/>
      <c r="AM13" s="93"/>
      <c r="AN13" s="94"/>
    </row>
    <row r="14" spans="1:40" x14ac:dyDescent="0.25">
      <c r="A14" s="5">
        <v>10</v>
      </c>
      <c r="B14" s="2">
        <v>43948</v>
      </c>
      <c r="C14" s="1">
        <v>7712287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00" t="s">
        <v>97</v>
      </c>
      <c r="AD14" s="100"/>
      <c r="AE14" s="95"/>
      <c r="AF14" s="5">
        <v>3</v>
      </c>
      <c r="AG14" s="92" t="s">
        <v>19</v>
      </c>
      <c r="AH14" s="93"/>
      <c r="AI14" s="93"/>
      <c r="AJ14" s="93"/>
      <c r="AK14" s="93"/>
      <c r="AL14" s="93"/>
      <c r="AM14" s="93"/>
      <c r="AN14" s="94"/>
    </row>
    <row r="15" spans="1:40" x14ac:dyDescent="0.25">
      <c r="A15" s="5">
        <v>11</v>
      </c>
      <c r="B15" s="2">
        <v>43926</v>
      </c>
      <c r="C15" s="1">
        <v>36173888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00" t="s">
        <v>98</v>
      </c>
      <c r="AD15" s="100"/>
      <c r="AE15" s="95"/>
      <c r="AF15" s="5">
        <v>4</v>
      </c>
      <c r="AG15" s="92" t="s">
        <v>20</v>
      </c>
      <c r="AH15" s="93"/>
      <c r="AI15" s="93"/>
      <c r="AJ15" s="93"/>
      <c r="AK15" s="93"/>
      <c r="AL15" s="93"/>
      <c r="AM15" s="93"/>
      <c r="AN15" s="94"/>
    </row>
    <row r="16" spans="1:40" x14ac:dyDescent="0.25">
      <c r="A16" s="5">
        <v>12</v>
      </c>
      <c r="B16" s="2">
        <v>43932</v>
      </c>
      <c r="C16" s="1">
        <v>6185599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00" t="s">
        <v>98</v>
      </c>
      <c r="AD16" s="100"/>
      <c r="AE16" s="95"/>
      <c r="AF16" s="5">
        <v>5</v>
      </c>
      <c r="AG16" s="92" t="s">
        <v>21</v>
      </c>
      <c r="AH16" s="93"/>
      <c r="AI16" s="93"/>
      <c r="AJ16" s="93"/>
      <c r="AK16" s="93"/>
      <c r="AL16" s="93"/>
      <c r="AM16" s="93"/>
      <c r="AN16" s="94"/>
    </row>
    <row r="17" spans="1:40" x14ac:dyDescent="0.25">
      <c r="A17" s="5">
        <v>13</v>
      </c>
      <c r="B17" s="2">
        <v>43939</v>
      </c>
      <c r="C17" s="1">
        <v>36163973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00" t="s">
        <v>98</v>
      </c>
      <c r="AD17" s="100"/>
      <c r="AE17" s="95"/>
      <c r="AF17" s="5">
        <v>6</v>
      </c>
      <c r="AG17" s="92" t="s">
        <v>22</v>
      </c>
      <c r="AH17" s="93"/>
      <c r="AI17" s="93"/>
      <c r="AJ17" s="93"/>
      <c r="AK17" s="93"/>
      <c r="AL17" s="93"/>
      <c r="AM17" s="93"/>
      <c r="AN17" s="94"/>
    </row>
    <row r="18" spans="1:40" x14ac:dyDescent="0.25">
      <c r="A18" s="5">
        <v>14</v>
      </c>
      <c r="B18" s="2">
        <v>43946</v>
      </c>
      <c r="C18" s="1">
        <v>12205575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00" t="s">
        <v>98</v>
      </c>
      <c r="AD18" s="100"/>
      <c r="AE18" s="95"/>
      <c r="AF18" s="5">
        <v>7</v>
      </c>
      <c r="AG18" s="92" t="s">
        <v>23</v>
      </c>
      <c r="AH18" s="93"/>
      <c r="AI18" s="93"/>
      <c r="AJ18" s="93"/>
      <c r="AK18" s="93"/>
      <c r="AL18" s="93"/>
      <c r="AM18" s="93"/>
      <c r="AN18" s="94"/>
    </row>
    <row r="19" spans="1:40" x14ac:dyDescent="0.25">
      <c r="A19" s="5">
        <v>15</v>
      </c>
      <c r="B19" s="2">
        <v>43925</v>
      </c>
      <c r="C19" s="1">
        <v>7700112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00" t="s">
        <v>99</v>
      </c>
      <c r="AD19" s="100"/>
      <c r="AE19" s="95"/>
      <c r="AF19" s="5">
        <v>8</v>
      </c>
      <c r="AG19" s="92" t="s">
        <v>24</v>
      </c>
      <c r="AH19" s="93"/>
      <c r="AI19" s="93"/>
      <c r="AJ19" s="93"/>
      <c r="AK19" s="93"/>
      <c r="AL19" s="93"/>
      <c r="AM19" s="93"/>
      <c r="AN19" s="94"/>
    </row>
    <row r="20" spans="1:40" x14ac:dyDescent="0.25">
      <c r="A20" s="5">
        <v>16</v>
      </c>
      <c r="B20" s="2">
        <v>43930</v>
      </c>
      <c r="C20" s="1" t="s">
        <v>100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00" t="s">
        <v>99</v>
      </c>
      <c r="AD20" s="100"/>
      <c r="AE20" s="95"/>
      <c r="AF20" s="5">
        <v>9</v>
      </c>
      <c r="AG20" s="92" t="s">
        <v>25</v>
      </c>
      <c r="AH20" s="93"/>
      <c r="AI20" s="93"/>
      <c r="AJ20" s="93"/>
      <c r="AK20" s="93"/>
      <c r="AL20" s="93"/>
      <c r="AM20" s="93"/>
      <c r="AN20" s="94"/>
    </row>
    <row r="21" spans="1:40" x14ac:dyDescent="0.25">
      <c r="A21" s="5">
        <v>17</v>
      </c>
      <c r="B21" s="2">
        <v>43937</v>
      </c>
      <c r="C21" s="1">
        <v>80151387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00" t="s">
        <v>99</v>
      </c>
      <c r="AD21" s="100"/>
      <c r="AE21" s="95"/>
      <c r="AF21" s="5">
        <v>10</v>
      </c>
      <c r="AG21" s="92" t="s">
        <v>26</v>
      </c>
      <c r="AH21" s="93"/>
      <c r="AI21" s="93"/>
      <c r="AJ21" s="93"/>
      <c r="AK21" s="93"/>
      <c r="AL21" s="93"/>
      <c r="AM21" s="93"/>
      <c r="AN21" s="94"/>
    </row>
    <row r="22" spans="1:40" x14ac:dyDescent="0.25">
      <c r="A22" s="5">
        <v>18</v>
      </c>
      <c r="B22" s="2">
        <v>43945</v>
      </c>
      <c r="C22" s="1">
        <v>7693399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00" t="s">
        <v>99</v>
      </c>
      <c r="AD22" s="100"/>
      <c r="AE22" s="95"/>
      <c r="AF22" s="5">
        <v>11</v>
      </c>
      <c r="AG22" s="92" t="s">
        <v>27</v>
      </c>
      <c r="AH22" s="93"/>
      <c r="AI22" s="93"/>
      <c r="AJ22" s="93"/>
      <c r="AK22" s="93"/>
      <c r="AL22" s="93"/>
      <c r="AM22" s="93"/>
      <c r="AN22" s="94"/>
    </row>
    <row r="23" spans="1:40" x14ac:dyDescent="0.25">
      <c r="A23" s="5">
        <v>19</v>
      </c>
      <c r="B23" s="2">
        <v>43924</v>
      </c>
      <c r="C23" s="1">
        <v>1077224639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00" t="s">
        <v>101</v>
      </c>
      <c r="AD23" s="100"/>
      <c r="AE23" s="95"/>
      <c r="AF23" s="5">
        <v>12</v>
      </c>
      <c r="AG23" s="92" t="s">
        <v>28</v>
      </c>
      <c r="AH23" s="93"/>
      <c r="AI23" s="93"/>
      <c r="AJ23" s="93"/>
      <c r="AK23" s="93"/>
      <c r="AL23" s="93"/>
      <c r="AM23" s="93"/>
      <c r="AN23" s="94"/>
    </row>
    <row r="24" spans="1:40" x14ac:dyDescent="0.25">
      <c r="A24" s="5">
        <v>20</v>
      </c>
      <c r="B24" s="2">
        <v>43934</v>
      </c>
      <c r="C24" s="1">
        <v>1003894498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00" t="s">
        <v>101</v>
      </c>
      <c r="AD24" s="100"/>
      <c r="AE24" s="95"/>
      <c r="AF24" s="5">
        <v>13</v>
      </c>
      <c r="AG24" s="92" t="s">
        <v>29</v>
      </c>
      <c r="AH24" s="93"/>
      <c r="AI24" s="93"/>
      <c r="AJ24" s="93"/>
      <c r="AK24" s="93"/>
      <c r="AL24" s="93"/>
      <c r="AM24" s="93"/>
      <c r="AN24" s="94"/>
    </row>
    <row r="25" spans="1:40" x14ac:dyDescent="0.25">
      <c r="A25" s="5">
        <v>21</v>
      </c>
      <c r="B25" s="2">
        <v>43938</v>
      </c>
      <c r="C25" s="1">
        <v>26584763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00" t="s">
        <v>101</v>
      </c>
      <c r="AD25" s="100"/>
      <c r="AE25" s="95"/>
      <c r="AF25" s="5">
        <v>14</v>
      </c>
      <c r="AG25" s="92" t="s">
        <v>30</v>
      </c>
      <c r="AH25" s="93"/>
      <c r="AI25" s="93"/>
      <c r="AJ25" s="93"/>
      <c r="AK25" s="93"/>
      <c r="AL25" s="93"/>
      <c r="AM25" s="93"/>
      <c r="AN25" s="94"/>
    </row>
    <row r="26" spans="1:40" x14ac:dyDescent="0.25">
      <c r="A26" s="5">
        <v>22</v>
      </c>
      <c r="B26" s="2">
        <v>43944</v>
      </c>
      <c r="C26" s="1">
        <v>55174469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00" t="s">
        <v>101</v>
      </c>
      <c r="AD26" s="100"/>
      <c r="AE26" s="91" t="s">
        <v>36</v>
      </c>
      <c r="AF26" s="5" t="s">
        <v>32</v>
      </c>
      <c r="AG26" s="92" t="s">
        <v>31</v>
      </c>
      <c r="AH26" s="93"/>
      <c r="AI26" s="93"/>
      <c r="AJ26" s="93"/>
      <c r="AK26" s="93"/>
      <c r="AL26" s="93"/>
      <c r="AM26" s="93"/>
      <c r="AN26" s="94"/>
    </row>
    <row r="27" spans="1:40" x14ac:dyDescent="0.25">
      <c r="A27" s="5">
        <v>23</v>
      </c>
      <c r="B27" s="2">
        <v>43924</v>
      </c>
      <c r="C27" s="1">
        <v>36184231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00" t="s">
        <v>102</v>
      </c>
      <c r="AD27" s="100"/>
      <c r="AE27" s="91"/>
      <c r="AF27" s="5" t="s">
        <v>33</v>
      </c>
      <c r="AG27" s="92" t="s">
        <v>34</v>
      </c>
      <c r="AH27" s="93"/>
      <c r="AI27" s="93"/>
      <c r="AJ27" s="93"/>
      <c r="AK27" s="93"/>
      <c r="AL27" s="93"/>
      <c r="AM27" s="93"/>
      <c r="AN27" s="94"/>
    </row>
    <row r="28" spans="1:40" x14ac:dyDescent="0.25">
      <c r="A28" s="5">
        <v>24</v>
      </c>
      <c r="B28" s="2">
        <v>43934</v>
      </c>
      <c r="C28" s="1">
        <v>1082803671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00" t="s">
        <v>102</v>
      </c>
      <c r="AD28" s="100"/>
      <c r="AE28" s="91"/>
      <c r="AF28" s="5" t="s">
        <v>37</v>
      </c>
      <c r="AG28" s="92" t="s">
        <v>35</v>
      </c>
      <c r="AH28" s="93"/>
      <c r="AI28" s="93"/>
      <c r="AJ28" s="93"/>
      <c r="AK28" s="93"/>
      <c r="AL28" s="93"/>
      <c r="AM28" s="93"/>
      <c r="AN28" s="94"/>
    </row>
    <row r="29" spans="1:40" x14ac:dyDescent="0.25">
      <c r="A29" s="5">
        <v>25</v>
      </c>
      <c r="B29" s="2">
        <v>43938</v>
      </c>
      <c r="C29" s="1">
        <v>12128043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00" t="s">
        <v>102</v>
      </c>
      <c r="AD29" s="100"/>
      <c r="AF29" s="9"/>
    </row>
    <row r="30" spans="1:40" x14ac:dyDescent="0.25">
      <c r="A30" s="5">
        <v>26</v>
      </c>
      <c r="B30" s="2">
        <v>43945</v>
      </c>
      <c r="C30" s="1">
        <v>1077723088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00" t="s">
        <v>102</v>
      </c>
      <c r="AD30" s="100"/>
      <c r="AF30" s="9"/>
    </row>
    <row r="31" spans="1:40" x14ac:dyDescent="0.25">
      <c r="A31" s="5">
        <v>27</v>
      </c>
      <c r="B31" s="2">
        <v>43923</v>
      </c>
      <c r="C31" s="1">
        <v>1075301819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00" t="s">
        <v>58</v>
      </c>
      <c r="AD31" s="100"/>
      <c r="AF31" s="9"/>
    </row>
    <row r="32" spans="1:40" x14ac:dyDescent="0.25">
      <c r="A32" s="5">
        <v>28</v>
      </c>
      <c r="B32" s="2">
        <v>43930</v>
      </c>
      <c r="C32" s="1">
        <v>55158557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00" t="s">
        <v>58</v>
      </c>
      <c r="AD32" s="100"/>
      <c r="AF32" s="9"/>
    </row>
    <row r="33" spans="1:32" x14ac:dyDescent="0.25">
      <c r="A33" s="5">
        <v>29</v>
      </c>
      <c r="B33" s="2">
        <v>43940</v>
      </c>
      <c r="C33" s="1">
        <v>1077244507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00" t="s">
        <v>58</v>
      </c>
      <c r="AD33" s="100"/>
      <c r="AF33" s="9"/>
    </row>
    <row r="34" spans="1:32" x14ac:dyDescent="0.25">
      <c r="A34" s="5">
        <v>30</v>
      </c>
      <c r="B34" s="2">
        <v>43947</v>
      </c>
      <c r="C34" s="1">
        <v>55165246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00" t="s">
        <v>58</v>
      </c>
      <c r="AD34" s="100"/>
      <c r="AF34" s="9"/>
    </row>
    <row r="35" spans="1:32" x14ac:dyDescent="0.25">
      <c r="A35" s="5">
        <v>31</v>
      </c>
      <c r="B35" s="2">
        <v>43922</v>
      </c>
      <c r="C35" s="1">
        <v>7718578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00" t="s">
        <v>103</v>
      </c>
      <c r="AD35" s="100"/>
      <c r="AF35" s="9"/>
    </row>
    <row r="36" spans="1:32" x14ac:dyDescent="0.25">
      <c r="A36" s="5">
        <v>32</v>
      </c>
      <c r="B36" s="13">
        <v>43931</v>
      </c>
      <c r="C36" s="12">
        <v>36169309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00" t="s">
        <v>103</v>
      </c>
      <c r="AD36" s="100"/>
      <c r="AF36" s="9"/>
    </row>
    <row r="37" spans="1:32" x14ac:dyDescent="0.25">
      <c r="A37" s="5">
        <v>33</v>
      </c>
      <c r="B37" s="2">
        <v>43939</v>
      </c>
      <c r="C37" s="1">
        <v>1003802376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00" t="s">
        <v>103</v>
      </c>
      <c r="AD37" s="100"/>
      <c r="AF37" s="9"/>
    </row>
    <row r="38" spans="1:32" x14ac:dyDescent="0.25">
      <c r="A38" s="5">
        <v>34</v>
      </c>
      <c r="B38" s="2">
        <v>43946</v>
      </c>
      <c r="C38" s="1">
        <v>7716541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00" t="s">
        <v>103</v>
      </c>
      <c r="AD38" s="100"/>
      <c r="AF38" s="9"/>
    </row>
    <row r="39" spans="1:32" x14ac:dyDescent="0.25">
      <c r="A39" s="5">
        <v>35</v>
      </c>
      <c r="B39" s="2">
        <v>43926</v>
      </c>
      <c r="C39" s="1">
        <v>1007186323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00" t="s">
        <v>104</v>
      </c>
      <c r="AD39" s="100"/>
      <c r="AF39" s="9"/>
    </row>
    <row r="40" spans="1:32" x14ac:dyDescent="0.25">
      <c r="A40" s="5">
        <v>36</v>
      </c>
      <c r="B40" s="2">
        <v>43933</v>
      </c>
      <c r="C40" s="1" t="s">
        <v>105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00" t="s">
        <v>104</v>
      </c>
      <c r="AD40" s="100"/>
      <c r="AF40" s="9"/>
    </row>
    <row r="41" spans="1:32" x14ac:dyDescent="0.25">
      <c r="A41" s="5">
        <v>37</v>
      </c>
      <c r="B41" s="2">
        <v>43939</v>
      </c>
      <c r="C41" s="1">
        <v>1075286339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00" t="s">
        <v>104</v>
      </c>
      <c r="AD41" s="100"/>
      <c r="AF41" s="9"/>
    </row>
    <row r="42" spans="1:32" x14ac:dyDescent="0.25">
      <c r="A42" s="5">
        <v>38</v>
      </c>
      <c r="B42" s="2">
        <v>43944</v>
      </c>
      <c r="C42" s="1" t="s">
        <v>106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00" t="s">
        <v>104</v>
      </c>
      <c r="AD42" s="100"/>
      <c r="AF42" s="9"/>
    </row>
    <row r="43" spans="1:32" x14ac:dyDescent="0.25">
      <c r="A43" s="5">
        <v>39</v>
      </c>
      <c r="B43" s="2">
        <v>43948</v>
      </c>
      <c r="C43" s="1">
        <v>1037582973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00" t="s">
        <v>104</v>
      </c>
      <c r="AD43" s="100"/>
      <c r="AF43" s="9"/>
    </row>
    <row r="44" spans="1:32" x14ac:dyDescent="0.25">
      <c r="A44" s="5">
        <v>40</v>
      </c>
      <c r="B44" s="2">
        <v>43929</v>
      </c>
      <c r="C44" s="1">
        <v>12117809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00" t="s">
        <v>71</v>
      </c>
      <c r="AD44" s="100"/>
      <c r="AF44" s="9"/>
    </row>
    <row r="45" spans="1:32" x14ac:dyDescent="0.25">
      <c r="A45" s="5">
        <v>41</v>
      </c>
      <c r="B45" s="2">
        <v>43938</v>
      </c>
      <c r="C45" s="1">
        <v>1076903546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00" t="s">
        <v>71</v>
      </c>
      <c r="AD45" s="100"/>
      <c r="AF45" s="9"/>
    </row>
    <row r="46" spans="1:32" x14ac:dyDescent="0.25">
      <c r="A46" s="5">
        <v>42</v>
      </c>
      <c r="B46" s="2">
        <v>43945</v>
      </c>
      <c r="C46" s="1">
        <v>1003951157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00" t="s">
        <v>71</v>
      </c>
      <c r="AD46" s="100"/>
      <c r="AF46" s="9"/>
    </row>
    <row r="47" spans="1:32" x14ac:dyDescent="0.25">
      <c r="A47" s="5">
        <v>43</v>
      </c>
      <c r="B47" s="2">
        <v>43927</v>
      </c>
      <c r="C47" s="1">
        <v>12115326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00" t="s">
        <v>125</v>
      </c>
      <c r="AD47" s="100"/>
      <c r="AF47" s="9"/>
    </row>
    <row r="48" spans="1:32" x14ac:dyDescent="0.25">
      <c r="A48" s="5">
        <v>44</v>
      </c>
      <c r="B48" s="2">
        <v>43936</v>
      </c>
      <c r="C48" s="1">
        <v>7732809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00" t="s">
        <v>125</v>
      </c>
      <c r="AD48" s="100"/>
      <c r="AF48" s="9"/>
    </row>
    <row r="49" spans="1:32" x14ac:dyDescent="0.25">
      <c r="A49" s="5">
        <v>45</v>
      </c>
      <c r="B49" s="2">
        <v>43944</v>
      </c>
      <c r="C49" s="1">
        <v>1075226817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00" t="s">
        <v>125</v>
      </c>
      <c r="AD49" s="100"/>
      <c r="AF49" s="9"/>
    </row>
    <row r="50" spans="1:32" x14ac:dyDescent="0.25">
      <c r="A50" s="5">
        <v>46</v>
      </c>
      <c r="B50" s="2">
        <v>43922</v>
      </c>
      <c r="C50" s="1" t="s">
        <v>108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00" t="s">
        <v>107</v>
      </c>
      <c r="AD50" s="100"/>
      <c r="AF50" s="9"/>
    </row>
    <row r="51" spans="1:32" x14ac:dyDescent="0.25">
      <c r="A51" s="5">
        <v>47</v>
      </c>
      <c r="B51" s="2">
        <v>43936</v>
      </c>
      <c r="C51" s="1">
        <v>1063165877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00" t="s">
        <v>107</v>
      </c>
      <c r="AD51" s="100"/>
      <c r="AF51" s="9"/>
    </row>
    <row r="52" spans="1:32" x14ac:dyDescent="0.25">
      <c r="A52" s="5">
        <v>48</v>
      </c>
      <c r="B52" s="2">
        <v>43945</v>
      </c>
      <c r="C52" s="1">
        <v>1119214654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00" t="s">
        <v>107</v>
      </c>
      <c r="AD52" s="100"/>
      <c r="AF52" s="9"/>
    </row>
    <row r="53" spans="1:32" x14ac:dyDescent="0.25">
      <c r="A53" s="5">
        <v>49</v>
      </c>
      <c r="B53" s="2">
        <v>43923</v>
      </c>
      <c r="C53" s="1">
        <v>1075290171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00" t="s">
        <v>74</v>
      </c>
      <c r="AD53" s="100"/>
      <c r="AF53" s="9"/>
    </row>
    <row r="54" spans="1:32" x14ac:dyDescent="0.25">
      <c r="A54" s="5">
        <v>50</v>
      </c>
      <c r="B54" s="2">
        <v>43935</v>
      </c>
      <c r="C54" s="1">
        <v>1003805133</v>
      </c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00" t="s">
        <v>74</v>
      </c>
      <c r="AD54" s="100"/>
      <c r="AF54" s="9"/>
    </row>
    <row r="55" spans="1:32" x14ac:dyDescent="0.25">
      <c r="A55" s="5">
        <v>51</v>
      </c>
      <c r="B55" s="2">
        <v>43945</v>
      </c>
      <c r="C55" s="1">
        <v>7720085</v>
      </c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00" t="s">
        <v>74</v>
      </c>
      <c r="AD55" s="100"/>
      <c r="AF55" s="9"/>
    </row>
    <row r="56" spans="1:32" x14ac:dyDescent="0.25">
      <c r="A56" s="5">
        <v>52</v>
      </c>
      <c r="B56" s="2">
        <v>43923</v>
      </c>
      <c r="C56" s="1">
        <v>1121869578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00" t="s">
        <v>109</v>
      </c>
      <c r="AD56" s="100"/>
      <c r="AF56" s="9"/>
    </row>
    <row r="57" spans="1:32" x14ac:dyDescent="0.25">
      <c r="A57" s="5">
        <v>53</v>
      </c>
      <c r="B57" s="2">
        <v>43932</v>
      </c>
      <c r="C57" s="1">
        <v>1005175766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00" t="s">
        <v>109</v>
      </c>
      <c r="AD57" s="100"/>
      <c r="AF57" s="9"/>
    </row>
    <row r="58" spans="1:32" x14ac:dyDescent="0.25">
      <c r="A58" s="5">
        <v>54</v>
      </c>
      <c r="B58" s="2">
        <v>43943</v>
      </c>
      <c r="C58" s="1">
        <v>1003813144</v>
      </c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00" t="s">
        <v>109</v>
      </c>
      <c r="AD58" s="100"/>
      <c r="AF58" s="9"/>
    </row>
    <row r="59" spans="1:32" x14ac:dyDescent="0.25">
      <c r="A59" s="5">
        <v>55</v>
      </c>
      <c r="B59" s="2">
        <v>43923</v>
      </c>
      <c r="C59" s="1">
        <v>80792749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00" t="s">
        <v>110</v>
      </c>
      <c r="AD59" s="100"/>
      <c r="AF59" s="9"/>
    </row>
    <row r="60" spans="1:32" x14ac:dyDescent="0.25">
      <c r="A60" s="5">
        <v>56</v>
      </c>
      <c r="B60" s="2">
        <v>43931</v>
      </c>
      <c r="C60" s="1">
        <v>7712284</v>
      </c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00" t="s">
        <v>110</v>
      </c>
      <c r="AD60" s="100"/>
      <c r="AF60" s="9"/>
    </row>
    <row r="61" spans="1:32" x14ac:dyDescent="0.25">
      <c r="A61" s="5">
        <v>57</v>
      </c>
      <c r="B61" s="2">
        <v>43946</v>
      </c>
      <c r="C61" s="1" t="s">
        <v>111</v>
      </c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00" t="s">
        <v>110</v>
      </c>
      <c r="AD61" s="100"/>
      <c r="AF61" s="9"/>
    </row>
    <row r="62" spans="1:32" x14ac:dyDescent="0.25">
      <c r="A62" s="5">
        <v>58</v>
      </c>
      <c r="B62" s="16" t="s">
        <v>114</v>
      </c>
      <c r="C62" s="1">
        <v>1075280872</v>
      </c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00" t="s">
        <v>77</v>
      </c>
      <c r="AD62" s="100"/>
      <c r="AF62" s="9"/>
    </row>
    <row r="63" spans="1:32" x14ac:dyDescent="0.25">
      <c r="A63" s="5">
        <v>59</v>
      </c>
      <c r="B63" s="16" t="s">
        <v>116</v>
      </c>
      <c r="C63" s="1">
        <v>1075287053</v>
      </c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00" t="s">
        <v>77</v>
      </c>
      <c r="AD63" s="100"/>
      <c r="AF63" s="9"/>
    </row>
    <row r="64" spans="1:32" x14ac:dyDescent="0.25">
      <c r="A64" s="5">
        <v>60</v>
      </c>
      <c r="B64" s="16" t="s">
        <v>115</v>
      </c>
      <c r="C64" s="1">
        <v>1003818748</v>
      </c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00" t="s">
        <v>77</v>
      </c>
      <c r="AD64" s="100"/>
      <c r="AF64" s="9"/>
    </row>
    <row r="65" spans="1:32" x14ac:dyDescent="0.25">
      <c r="A65" s="5">
        <v>61</v>
      </c>
      <c r="B65" s="5" t="s">
        <v>117</v>
      </c>
      <c r="C65" s="1">
        <v>26431328</v>
      </c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01" t="s">
        <v>112</v>
      </c>
      <c r="AD65" s="102"/>
      <c r="AF65" s="9"/>
    </row>
    <row r="66" spans="1:32" x14ac:dyDescent="0.25">
      <c r="A66" s="5">
        <v>62</v>
      </c>
      <c r="B66" s="16" t="s">
        <v>118</v>
      </c>
      <c r="C66" s="1">
        <v>1003812614</v>
      </c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01" t="s">
        <v>112</v>
      </c>
      <c r="AD66" s="102"/>
      <c r="AF66" s="9"/>
    </row>
    <row r="67" spans="1:32" x14ac:dyDescent="0.25">
      <c r="A67" s="5">
        <v>63</v>
      </c>
      <c r="B67" s="5" t="s">
        <v>119</v>
      </c>
      <c r="C67" s="1">
        <v>26425181</v>
      </c>
      <c r="D67" s="1"/>
      <c r="E67" s="1" t="s">
        <v>120</v>
      </c>
      <c r="F67" s="1" t="s">
        <v>121</v>
      </c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00" t="s">
        <v>87</v>
      </c>
      <c r="AD67" s="100"/>
      <c r="AF67" s="9"/>
    </row>
    <row r="68" spans="1:32" x14ac:dyDescent="0.25">
      <c r="A68" s="5">
        <v>64</v>
      </c>
      <c r="B68" s="5" t="s">
        <v>122</v>
      </c>
      <c r="C68" s="1">
        <v>1075291832</v>
      </c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00" t="s">
        <v>87</v>
      </c>
      <c r="AD68" s="100"/>
      <c r="AF68" s="9"/>
    </row>
    <row r="69" spans="1:32" x14ac:dyDescent="0.25">
      <c r="A69" s="5">
        <v>65</v>
      </c>
      <c r="B69" s="5" t="s">
        <v>123</v>
      </c>
      <c r="C69" s="1">
        <v>36066166</v>
      </c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00" t="s">
        <v>87</v>
      </c>
      <c r="AD69" s="100"/>
      <c r="AF69" s="9"/>
    </row>
    <row r="70" spans="1:32" x14ac:dyDescent="0.25">
      <c r="A70" s="5">
        <v>66</v>
      </c>
      <c r="B70" s="15" t="s">
        <v>124</v>
      </c>
      <c r="C70" s="1">
        <v>26433009</v>
      </c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00" t="s">
        <v>113</v>
      </c>
      <c r="AD70" s="100"/>
      <c r="AF70" s="9"/>
    </row>
    <row r="71" spans="1:32" x14ac:dyDescent="0.25">
      <c r="A71" s="5">
        <v>67</v>
      </c>
      <c r="B71" s="15" t="s">
        <v>82</v>
      </c>
      <c r="C71" s="1">
        <v>55216133</v>
      </c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00" t="s">
        <v>113</v>
      </c>
      <c r="AD71" s="100"/>
      <c r="AF71" s="9"/>
    </row>
  </sheetData>
  <mergeCells count="97">
    <mergeCell ref="AG11:AN11"/>
    <mergeCell ref="AG4:AN4"/>
    <mergeCell ref="AC5:AD5"/>
    <mergeCell ref="AG5:AN5"/>
    <mergeCell ref="AC6:AD6"/>
    <mergeCell ref="AG6:AN6"/>
    <mergeCell ref="AC7:AD7"/>
    <mergeCell ref="AG7:AN7"/>
    <mergeCell ref="AE4:AE11"/>
    <mergeCell ref="AG8:AN8"/>
    <mergeCell ref="AG9:AN9"/>
    <mergeCell ref="AG10:AN10"/>
    <mergeCell ref="AC11:AD11"/>
    <mergeCell ref="B3:C3"/>
    <mergeCell ref="D3:K3"/>
    <mergeCell ref="L3:Y3"/>
    <mergeCell ref="Z3:AB3"/>
    <mergeCell ref="AC4:AD4"/>
    <mergeCell ref="AG13:AN13"/>
    <mergeCell ref="AC14:AD14"/>
    <mergeCell ref="AG14:AN14"/>
    <mergeCell ref="AC15:AD15"/>
    <mergeCell ref="AG15:AN15"/>
    <mergeCell ref="AE12:AE25"/>
    <mergeCell ref="AG12:AN12"/>
    <mergeCell ref="AC13:AD13"/>
    <mergeCell ref="AC12:AD12"/>
    <mergeCell ref="AC16:AD16"/>
    <mergeCell ref="AC23:AD23"/>
    <mergeCell ref="AG23:AN23"/>
    <mergeCell ref="AC22:AD22"/>
    <mergeCell ref="AG22:AN22"/>
    <mergeCell ref="AG16:AN16"/>
    <mergeCell ref="AC17:AD17"/>
    <mergeCell ref="AG17:AN17"/>
    <mergeCell ref="AC20:AD20"/>
    <mergeCell ref="AC19:AD19"/>
    <mergeCell ref="AG19:AN19"/>
    <mergeCell ref="AC18:AD18"/>
    <mergeCell ref="AG18:AN18"/>
    <mergeCell ref="AG20:AN20"/>
    <mergeCell ref="AC21:AD21"/>
    <mergeCell ref="AG21:AN21"/>
    <mergeCell ref="AG26:AN26"/>
    <mergeCell ref="AC27:AD27"/>
    <mergeCell ref="AG27:AN27"/>
    <mergeCell ref="AC26:AD26"/>
    <mergeCell ref="AC24:AD24"/>
    <mergeCell ref="AG24:AN24"/>
    <mergeCell ref="AC25:AD25"/>
    <mergeCell ref="AG25:AN25"/>
    <mergeCell ref="AC28:AD28"/>
    <mergeCell ref="AG28:AN28"/>
    <mergeCell ref="AC41:AD41"/>
    <mergeCell ref="AC34:AD34"/>
    <mergeCell ref="AC35:AD35"/>
    <mergeCell ref="AE26:AE28"/>
    <mergeCell ref="AC31:AD31"/>
    <mergeCell ref="AC29:AD29"/>
    <mergeCell ref="AC30:AD30"/>
    <mergeCell ref="AC32:AD32"/>
    <mergeCell ref="AC33:AD33"/>
    <mergeCell ref="AC36:AD36"/>
    <mergeCell ref="AC37:AD37"/>
    <mergeCell ref="AC38:AD38"/>
    <mergeCell ref="AC39:AD39"/>
    <mergeCell ref="AC40:AD40"/>
    <mergeCell ref="AC53:AD53"/>
    <mergeCell ref="AC42:AD42"/>
    <mergeCell ref="AC43:AD43"/>
    <mergeCell ref="AC44:AD44"/>
    <mergeCell ref="AC45:AD45"/>
    <mergeCell ref="AC46:AD46"/>
    <mergeCell ref="AC47:AD47"/>
    <mergeCell ref="AC48:AD48"/>
    <mergeCell ref="AC49:AD49"/>
    <mergeCell ref="AC50:AD50"/>
    <mergeCell ref="AC51:AD51"/>
    <mergeCell ref="AC52:AD52"/>
    <mergeCell ref="AC54:AD54"/>
    <mergeCell ref="AC56:AD56"/>
    <mergeCell ref="AC57:AD57"/>
    <mergeCell ref="AC55:AD55"/>
    <mergeCell ref="AC58:AD58"/>
    <mergeCell ref="AC59:AD59"/>
    <mergeCell ref="AC63:AD63"/>
    <mergeCell ref="AC61:AD61"/>
    <mergeCell ref="AC62:AD62"/>
    <mergeCell ref="AC66:AD66"/>
    <mergeCell ref="AC64:AD64"/>
    <mergeCell ref="AC65:AD65"/>
    <mergeCell ref="AC60:AD60"/>
    <mergeCell ref="AC67:AD67"/>
    <mergeCell ref="AC68:AD68"/>
    <mergeCell ref="AC69:AD69"/>
    <mergeCell ref="AC70:AD70"/>
    <mergeCell ref="AC71:AD7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215"/>
  <sheetViews>
    <sheetView view="pageBreakPreview" zoomScale="85" zoomScaleNormal="55" zoomScaleSheetLayoutView="85" workbookViewId="0">
      <pane ySplit="6" topLeftCell="A196" activePane="bottomLeft" state="frozen"/>
      <selection pane="bottomLeft" activeCell="A215" sqref="A215:AF215"/>
    </sheetView>
  </sheetViews>
  <sheetFormatPr baseColWidth="10" defaultRowHeight="15" x14ac:dyDescent="0.25"/>
  <cols>
    <col min="1" max="1" width="6.140625" customWidth="1"/>
    <col min="2" max="2" width="20.5703125" customWidth="1"/>
    <col min="3" max="3" width="17.7109375" customWidth="1"/>
    <col min="4" max="4" width="22.28515625" customWidth="1"/>
    <col min="5" max="5" width="28.42578125" customWidth="1"/>
    <col min="6" max="6" width="25.85546875" customWidth="1"/>
    <col min="7" max="7" width="3.85546875" customWidth="1"/>
    <col min="8" max="9" width="3.28515625" customWidth="1"/>
    <col min="10" max="10" width="3.140625" customWidth="1"/>
    <col min="11" max="15" width="3.28515625" customWidth="1"/>
    <col min="16" max="16" width="4.7109375" customWidth="1"/>
    <col min="17" max="17" width="2.5703125" customWidth="1"/>
    <col min="18" max="28" width="3.28515625" customWidth="1"/>
    <col min="29" max="29" width="6.42578125" customWidth="1"/>
    <col min="30" max="30" width="8.140625" customWidth="1"/>
    <col min="31" max="31" width="8.28515625" customWidth="1"/>
    <col min="32" max="32" width="16" style="14" customWidth="1"/>
    <col min="33" max="33" width="5.7109375" style="14" customWidth="1"/>
    <col min="34" max="34" width="12.140625" style="14" customWidth="1"/>
    <col min="35" max="35" width="9.5703125" customWidth="1"/>
    <col min="36" max="41" width="16.28515625" customWidth="1"/>
    <col min="42" max="42" width="15.5703125" customWidth="1"/>
    <col min="43" max="43" width="13.140625" customWidth="1"/>
    <col min="44" max="44" width="15.5703125" customWidth="1"/>
    <col min="45" max="45" width="13.140625" customWidth="1"/>
    <col min="47" max="47" width="18.28515625" customWidth="1"/>
    <col min="48" max="48" width="8" hidden="1" customWidth="1"/>
    <col min="49" max="49" width="14.85546875" hidden="1" customWidth="1"/>
    <col min="50" max="50" width="4.7109375" hidden="1" customWidth="1"/>
    <col min="51" max="51" width="6" hidden="1" customWidth="1"/>
    <col min="52" max="52" width="7.140625" hidden="1" customWidth="1"/>
  </cols>
  <sheetData>
    <row r="1" spans="1:52" ht="76.5" customHeight="1" x14ac:dyDescent="0.25">
      <c r="A1" s="90"/>
      <c r="B1" s="90"/>
      <c r="C1" s="108" t="s">
        <v>171</v>
      </c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5"/>
      <c r="AD1" s="105"/>
      <c r="AE1" s="105"/>
      <c r="AF1" s="105"/>
    </row>
    <row r="2" spans="1:52" ht="27.75" customHeight="1" x14ac:dyDescent="0.25">
      <c r="A2" s="106" t="s">
        <v>172</v>
      </c>
      <c r="B2" s="107"/>
      <c r="C2" s="105" t="s">
        <v>175</v>
      </c>
      <c r="D2" s="105"/>
      <c r="E2" s="105"/>
      <c r="F2" s="105" t="s">
        <v>173</v>
      </c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10" t="s">
        <v>174</v>
      </c>
      <c r="U2" s="111"/>
      <c r="V2" s="111"/>
      <c r="W2" s="111"/>
      <c r="X2" s="111"/>
      <c r="Y2" s="111"/>
      <c r="Z2" s="111"/>
      <c r="AA2" s="111"/>
      <c r="AB2" s="111"/>
      <c r="AC2" s="105" t="s">
        <v>143</v>
      </c>
      <c r="AD2" s="105"/>
      <c r="AE2" s="105"/>
      <c r="AF2" s="105"/>
    </row>
    <row r="3" spans="1:52" x14ac:dyDescent="0.25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</row>
    <row r="4" spans="1:52" ht="15.75" x14ac:dyDescent="0.25">
      <c r="A4" s="126" t="s">
        <v>6</v>
      </c>
      <c r="B4" s="126"/>
      <c r="C4" s="126"/>
      <c r="D4" s="80"/>
      <c r="E4" s="112" t="s">
        <v>38</v>
      </c>
      <c r="F4" s="113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29"/>
      <c r="AH4" s="29"/>
      <c r="AI4" s="9"/>
    </row>
    <row r="5" spans="1:52" ht="48" customHeight="1" x14ac:dyDescent="0.25">
      <c r="A5" s="104" t="s">
        <v>133</v>
      </c>
      <c r="B5" s="104"/>
      <c r="C5" s="104"/>
      <c r="D5" s="104"/>
      <c r="E5" s="104"/>
      <c r="F5" s="104"/>
      <c r="G5" s="103" t="s">
        <v>1</v>
      </c>
      <c r="H5" s="103"/>
      <c r="I5" s="103"/>
      <c r="J5" s="103"/>
      <c r="K5" s="103"/>
      <c r="L5" s="103"/>
      <c r="M5" s="103"/>
      <c r="N5" s="103"/>
      <c r="O5" s="103" t="s">
        <v>8</v>
      </c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4" t="s">
        <v>36</v>
      </c>
      <c r="AD5" s="104"/>
      <c r="AE5" s="104"/>
      <c r="AF5" s="104"/>
      <c r="AH5" s="73"/>
      <c r="AI5" s="39"/>
      <c r="AJ5" s="64"/>
      <c r="AK5" s="64"/>
      <c r="AL5" s="64"/>
      <c r="AM5" s="64"/>
      <c r="AN5" s="64"/>
      <c r="AO5" s="64"/>
      <c r="AP5" s="64"/>
      <c r="AQ5" s="64"/>
    </row>
    <row r="6" spans="1:52" ht="33.75" customHeight="1" x14ac:dyDescent="0.25">
      <c r="A6" s="81" t="s">
        <v>2</v>
      </c>
      <c r="B6" s="81" t="s">
        <v>3</v>
      </c>
      <c r="C6" s="81" t="s">
        <v>4</v>
      </c>
      <c r="D6" s="81" t="s">
        <v>7</v>
      </c>
      <c r="E6" s="81" t="s">
        <v>138</v>
      </c>
      <c r="F6" s="82" t="s">
        <v>141</v>
      </c>
      <c r="G6" s="83">
        <v>1</v>
      </c>
      <c r="H6" s="83">
        <v>2</v>
      </c>
      <c r="I6" s="83">
        <v>3</v>
      </c>
      <c r="J6" s="83">
        <v>4</v>
      </c>
      <c r="K6" s="83">
        <v>5</v>
      </c>
      <c r="L6" s="83">
        <v>6</v>
      </c>
      <c r="M6" s="83">
        <v>7</v>
      </c>
      <c r="N6" s="83">
        <v>8</v>
      </c>
      <c r="O6" s="83">
        <v>1</v>
      </c>
      <c r="P6" s="83">
        <v>2</v>
      </c>
      <c r="Q6" s="83">
        <v>3</v>
      </c>
      <c r="R6" s="83">
        <v>4</v>
      </c>
      <c r="S6" s="83">
        <v>5</v>
      </c>
      <c r="T6" s="83">
        <v>6</v>
      </c>
      <c r="U6" s="83">
        <v>7</v>
      </c>
      <c r="V6" s="83">
        <v>8</v>
      </c>
      <c r="W6" s="83">
        <v>9</v>
      </c>
      <c r="X6" s="83">
        <v>10</v>
      </c>
      <c r="Y6" s="83">
        <v>11</v>
      </c>
      <c r="Z6" s="83">
        <v>12</v>
      </c>
      <c r="AA6" s="83">
        <v>13</v>
      </c>
      <c r="AB6" s="83">
        <v>14</v>
      </c>
      <c r="AC6" s="83" t="s">
        <v>32</v>
      </c>
      <c r="AD6" s="83" t="s">
        <v>33</v>
      </c>
      <c r="AE6" s="83" t="s">
        <v>37</v>
      </c>
      <c r="AF6" s="84" t="s">
        <v>142</v>
      </c>
      <c r="AG6" s="30"/>
      <c r="AH6" s="73"/>
      <c r="AI6" s="7"/>
      <c r="AJ6" s="65"/>
      <c r="AK6" s="65"/>
      <c r="AL6" s="65"/>
      <c r="AM6" s="65"/>
      <c r="AN6" s="65"/>
      <c r="AO6" s="65"/>
      <c r="AP6" s="65"/>
      <c r="AQ6" s="65"/>
      <c r="AX6" s="55"/>
    </row>
    <row r="7" spans="1:52" s="24" customFormat="1" ht="17.25" customHeight="1" x14ac:dyDescent="0.25">
      <c r="A7" s="41">
        <v>1</v>
      </c>
      <c r="B7" s="56"/>
      <c r="C7" s="41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3"/>
      <c r="AG7" s="30"/>
      <c r="AH7" s="73"/>
      <c r="AI7" s="7"/>
      <c r="AJ7" s="65"/>
      <c r="AK7" s="65"/>
      <c r="AL7" s="65"/>
      <c r="AM7" s="65"/>
      <c r="AN7" s="65"/>
      <c r="AO7" s="65"/>
      <c r="AP7" s="65"/>
      <c r="AQ7" s="65"/>
      <c r="AX7" s="24" t="str">
        <f>CONCATENATE(E7, "-",D7)</f>
        <v>-</v>
      </c>
    </row>
    <row r="8" spans="1:52" s="24" customFormat="1" ht="17.25" customHeight="1" x14ac:dyDescent="0.25">
      <c r="A8" s="41">
        <v>2</v>
      </c>
      <c r="B8" s="56"/>
      <c r="C8" s="41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3"/>
      <c r="AG8" s="30"/>
      <c r="AH8" s="73"/>
      <c r="AI8" s="7"/>
      <c r="AJ8" s="66"/>
      <c r="AK8" s="66"/>
      <c r="AL8" s="66"/>
      <c r="AM8" s="66"/>
      <c r="AN8" s="66"/>
      <c r="AO8" s="66"/>
      <c r="AP8" s="66"/>
      <c r="AQ8" s="66"/>
      <c r="AX8" s="24" t="str">
        <f>CONCATENATE(E8, "-",D8)</f>
        <v>-</v>
      </c>
    </row>
    <row r="9" spans="1:52" s="24" customFormat="1" ht="17.25" customHeight="1" x14ac:dyDescent="0.25">
      <c r="A9" s="41">
        <v>3</v>
      </c>
      <c r="B9" s="56"/>
      <c r="C9" s="59"/>
      <c r="D9" s="44"/>
      <c r="E9" s="44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3"/>
      <c r="AG9" s="30"/>
      <c r="AH9" s="73"/>
      <c r="AI9" s="7"/>
      <c r="AJ9" s="66"/>
      <c r="AK9" s="66"/>
      <c r="AL9" s="66"/>
      <c r="AM9" s="66"/>
      <c r="AN9" s="66"/>
      <c r="AO9" s="66"/>
      <c r="AP9" s="66"/>
      <c r="AQ9" s="66"/>
      <c r="AV9" s="38" t="s">
        <v>42</v>
      </c>
      <c r="AW9" s="38" t="s">
        <v>155</v>
      </c>
      <c r="AX9" s="24" t="str">
        <f t="shared" ref="AX9:AX189" si="0">CONCATENATE(E9, "-",D9)</f>
        <v>-</v>
      </c>
      <c r="AZ9" s="24" t="s">
        <v>152</v>
      </c>
    </row>
    <row r="10" spans="1:52" s="24" customFormat="1" ht="17.25" customHeight="1" x14ac:dyDescent="0.25">
      <c r="A10" s="41">
        <v>4</v>
      </c>
      <c r="B10" s="56"/>
      <c r="C10" s="41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3"/>
      <c r="AG10" s="30"/>
      <c r="AH10" s="73"/>
      <c r="AI10" s="7"/>
      <c r="AJ10" s="65"/>
      <c r="AK10" s="65"/>
      <c r="AL10" s="65"/>
      <c r="AM10" s="65"/>
      <c r="AN10" s="65"/>
      <c r="AO10" s="65"/>
      <c r="AP10" s="65"/>
      <c r="AQ10" s="65"/>
      <c r="AV10" s="38" t="s">
        <v>43</v>
      </c>
      <c r="AW10" s="38" t="s">
        <v>168</v>
      </c>
      <c r="AX10" s="24" t="str">
        <f t="shared" si="0"/>
        <v>-</v>
      </c>
      <c r="AZ10" s="24" t="s">
        <v>153</v>
      </c>
    </row>
    <row r="11" spans="1:52" s="24" customFormat="1" ht="17.25" customHeight="1" x14ac:dyDescent="0.25">
      <c r="A11" s="41">
        <v>5</v>
      </c>
      <c r="B11" s="56"/>
      <c r="C11" s="41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3"/>
      <c r="AG11" s="30"/>
      <c r="AH11" s="73"/>
      <c r="AI11" s="7"/>
      <c r="AJ11" s="66"/>
      <c r="AK11" s="66"/>
      <c r="AL11" s="66"/>
      <c r="AM11" s="66"/>
      <c r="AN11" s="66"/>
      <c r="AO11" s="66"/>
      <c r="AP11" s="66"/>
      <c r="AQ11" s="66"/>
      <c r="AV11" s="38" t="s">
        <v>39</v>
      </c>
      <c r="AW11" s="38" t="s">
        <v>40</v>
      </c>
      <c r="AX11" s="24" t="str">
        <f t="shared" si="0"/>
        <v>-</v>
      </c>
    </row>
    <row r="12" spans="1:52" s="24" customFormat="1" ht="17.25" customHeight="1" x14ac:dyDescent="0.25">
      <c r="A12" s="41">
        <v>6</v>
      </c>
      <c r="B12" s="56"/>
      <c r="C12" s="41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3"/>
      <c r="AG12" s="30"/>
      <c r="AH12" s="73"/>
      <c r="AI12" s="7"/>
      <c r="AJ12" s="67"/>
      <c r="AK12" s="67"/>
      <c r="AL12" s="67"/>
      <c r="AM12" s="67"/>
      <c r="AN12" s="67"/>
      <c r="AO12" s="67"/>
      <c r="AP12" s="67"/>
      <c r="AQ12" s="67"/>
      <c r="AV12" s="38" t="s">
        <v>44</v>
      </c>
      <c r="AX12" s="24" t="str">
        <f t="shared" si="0"/>
        <v>-</v>
      </c>
    </row>
    <row r="13" spans="1:52" s="24" customFormat="1" ht="17.25" customHeight="1" x14ac:dyDescent="0.25">
      <c r="A13" s="41">
        <v>7</v>
      </c>
      <c r="B13" s="56"/>
      <c r="C13" s="41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3"/>
      <c r="AG13" s="30"/>
      <c r="AH13" s="74"/>
      <c r="AI13" s="7"/>
      <c r="AJ13" s="65"/>
      <c r="AK13" s="65"/>
      <c r="AL13" s="65"/>
      <c r="AM13" s="65"/>
      <c r="AN13" s="65"/>
      <c r="AO13" s="65"/>
      <c r="AP13" s="65"/>
      <c r="AQ13" s="65"/>
      <c r="AV13" s="38" t="s">
        <v>45</v>
      </c>
      <c r="AX13" s="24" t="str">
        <f t="shared" si="0"/>
        <v>-</v>
      </c>
    </row>
    <row r="14" spans="1:52" s="24" customFormat="1" ht="17.25" customHeight="1" x14ac:dyDescent="0.25">
      <c r="A14" s="41">
        <v>8</v>
      </c>
      <c r="B14" s="56"/>
      <c r="C14" s="41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5"/>
      <c r="AG14" s="31"/>
      <c r="AH14" s="74"/>
      <c r="AI14" s="7"/>
      <c r="AJ14" s="65"/>
      <c r="AK14" s="65"/>
      <c r="AL14" s="65"/>
      <c r="AM14" s="65"/>
      <c r="AN14" s="65"/>
      <c r="AO14" s="65"/>
      <c r="AP14" s="65"/>
      <c r="AQ14" s="65"/>
      <c r="AV14" s="38" t="s">
        <v>46</v>
      </c>
      <c r="AX14" s="24" t="str">
        <f t="shared" si="0"/>
        <v>-</v>
      </c>
    </row>
    <row r="15" spans="1:52" s="24" customFormat="1" ht="17.25" customHeight="1" x14ac:dyDescent="0.25">
      <c r="A15" s="41">
        <v>9</v>
      </c>
      <c r="B15" s="56"/>
      <c r="C15" s="41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5"/>
      <c r="AG15" s="31"/>
      <c r="AH15" s="74"/>
      <c r="AI15" s="7"/>
      <c r="AJ15" s="65"/>
      <c r="AK15" s="65"/>
      <c r="AL15" s="65"/>
      <c r="AM15" s="65"/>
      <c r="AN15" s="65"/>
      <c r="AO15" s="65"/>
      <c r="AP15" s="65"/>
      <c r="AQ15" s="65"/>
      <c r="AV15" s="38" t="s">
        <v>47</v>
      </c>
      <c r="AX15" s="24" t="str">
        <f t="shared" si="0"/>
        <v>-</v>
      </c>
    </row>
    <row r="16" spans="1:52" s="24" customFormat="1" ht="17.25" customHeight="1" x14ac:dyDescent="0.25">
      <c r="A16" s="41">
        <v>10</v>
      </c>
      <c r="B16" s="56"/>
      <c r="C16" s="41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5"/>
      <c r="AG16" s="31"/>
      <c r="AH16" s="74"/>
      <c r="AI16" s="7"/>
      <c r="AJ16" s="65"/>
      <c r="AK16" s="65"/>
      <c r="AL16" s="65"/>
      <c r="AM16" s="65"/>
      <c r="AN16" s="65"/>
      <c r="AO16" s="65"/>
      <c r="AP16" s="65"/>
      <c r="AQ16" s="65"/>
      <c r="AV16" s="38" t="s">
        <v>48</v>
      </c>
      <c r="AX16" s="24" t="str">
        <f t="shared" si="0"/>
        <v>-</v>
      </c>
    </row>
    <row r="17" spans="1:50" s="24" customFormat="1" ht="15.75" x14ac:dyDescent="0.25">
      <c r="A17" s="41">
        <v>11</v>
      </c>
      <c r="B17" s="56"/>
      <c r="C17" s="41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5"/>
      <c r="AG17" s="31"/>
      <c r="AH17" s="74"/>
      <c r="AI17" s="7"/>
      <c r="AJ17" s="65"/>
      <c r="AK17" s="65"/>
      <c r="AL17" s="65"/>
      <c r="AM17" s="65"/>
      <c r="AN17" s="65"/>
      <c r="AO17" s="65"/>
      <c r="AP17" s="65"/>
      <c r="AQ17" s="65"/>
      <c r="AV17" s="8" t="s">
        <v>154</v>
      </c>
      <c r="AX17" s="24" t="str">
        <f t="shared" si="0"/>
        <v>-</v>
      </c>
    </row>
    <row r="18" spans="1:50" s="24" customFormat="1" ht="15.75" x14ac:dyDescent="0.25">
      <c r="A18" s="41">
        <v>12</v>
      </c>
      <c r="B18" s="56"/>
      <c r="C18" s="41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5"/>
      <c r="AG18" s="31"/>
      <c r="AH18" s="74"/>
      <c r="AI18" s="7"/>
      <c r="AJ18" s="65"/>
      <c r="AK18" s="65"/>
      <c r="AL18" s="65"/>
      <c r="AM18" s="65"/>
      <c r="AN18" s="65"/>
      <c r="AO18" s="65"/>
      <c r="AP18" s="65"/>
      <c r="AQ18" s="65"/>
      <c r="AV18" s="76" t="s">
        <v>156</v>
      </c>
      <c r="AX18" s="24" t="str">
        <f t="shared" si="0"/>
        <v>-</v>
      </c>
    </row>
    <row r="19" spans="1:50" s="24" customFormat="1" ht="15.75" x14ac:dyDescent="0.25">
      <c r="A19" s="41">
        <v>13</v>
      </c>
      <c r="B19" s="56"/>
      <c r="C19" s="41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5"/>
      <c r="AG19" s="31"/>
      <c r="AH19" s="74"/>
      <c r="AI19" s="7"/>
      <c r="AJ19" s="65"/>
      <c r="AK19" s="65"/>
      <c r="AL19" s="65"/>
      <c r="AM19" s="65"/>
      <c r="AN19" s="65"/>
      <c r="AO19" s="65"/>
      <c r="AP19" s="65"/>
      <c r="AQ19" s="65"/>
      <c r="AV19" s="76" t="s">
        <v>169</v>
      </c>
      <c r="AX19" s="24" t="str">
        <f t="shared" si="0"/>
        <v>-</v>
      </c>
    </row>
    <row r="20" spans="1:50" s="24" customFormat="1" ht="15.75" x14ac:dyDescent="0.25">
      <c r="A20" s="41">
        <v>14</v>
      </c>
      <c r="B20" s="56"/>
      <c r="C20" s="41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5"/>
      <c r="AG20" s="31"/>
      <c r="AH20" s="74"/>
      <c r="AI20" s="7"/>
      <c r="AJ20" s="65"/>
      <c r="AK20" s="65"/>
      <c r="AL20" s="65"/>
      <c r="AM20" s="65"/>
      <c r="AN20" s="65"/>
      <c r="AO20" s="65"/>
      <c r="AP20" s="65"/>
      <c r="AQ20" s="65"/>
      <c r="AX20" s="24" t="str">
        <f t="shared" si="0"/>
        <v>-</v>
      </c>
    </row>
    <row r="21" spans="1:50" s="24" customFormat="1" ht="15.75" x14ac:dyDescent="0.25">
      <c r="A21" s="41">
        <v>15</v>
      </c>
      <c r="B21" s="56"/>
      <c r="C21" s="41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5"/>
      <c r="AG21" s="31"/>
      <c r="AH21" s="74"/>
      <c r="AI21" s="7"/>
      <c r="AJ21" s="65"/>
      <c r="AK21" s="65"/>
      <c r="AL21" s="65"/>
      <c r="AM21" s="65"/>
      <c r="AN21" s="65"/>
      <c r="AO21" s="65"/>
      <c r="AP21" s="65"/>
      <c r="AQ21" s="65"/>
      <c r="AX21" s="24" t="str">
        <f t="shared" si="0"/>
        <v>-</v>
      </c>
    </row>
    <row r="22" spans="1:50" s="24" customFormat="1" ht="15.75" x14ac:dyDescent="0.25">
      <c r="A22" s="41">
        <v>16</v>
      </c>
      <c r="B22" s="56"/>
      <c r="C22" s="41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5"/>
      <c r="AG22" s="31"/>
      <c r="AH22" s="74"/>
      <c r="AI22" s="7"/>
      <c r="AJ22" s="65"/>
      <c r="AK22" s="65"/>
      <c r="AL22" s="65"/>
      <c r="AM22" s="65"/>
      <c r="AN22" s="65"/>
      <c r="AO22" s="65"/>
      <c r="AP22" s="65"/>
      <c r="AQ22" s="65"/>
      <c r="AX22" s="24" t="str">
        <f t="shared" si="0"/>
        <v>-</v>
      </c>
    </row>
    <row r="23" spans="1:50" s="24" customFormat="1" ht="15.75" x14ac:dyDescent="0.25">
      <c r="A23" s="41">
        <v>17</v>
      </c>
      <c r="B23" s="56"/>
      <c r="C23" s="41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5"/>
      <c r="AG23" s="31"/>
      <c r="AH23" s="74"/>
      <c r="AI23" s="7"/>
      <c r="AJ23" s="65"/>
      <c r="AK23" s="65"/>
      <c r="AL23" s="65"/>
      <c r="AM23" s="65"/>
      <c r="AN23" s="65"/>
      <c r="AO23" s="65"/>
      <c r="AP23" s="65"/>
      <c r="AQ23" s="65"/>
      <c r="AX23" s="24" t="str">
        <f t="shared" si="0"/>
        <v>-</v>
      </c>
    </row>
    <row r="24" spans="1:50" s="24" customFormat="1" ht="15.75" x14ac:dyDescent="0.25">
      <c r="A24" s="41">
        <v>18</v>
      </c>
      <c r="B24" s="56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5"/>
      <c r="AG24" s="31"/>
      <c r="AH24" s="74"/>
      <c r="AI24" s="7"/>
      <c r="AJ24" s="65"/>
      <c r="AK24" s="65"/>
      <c r="AL24" s="65"/>
      <c r="AM24" s="65"/>
      <c r="AN24" s="65"/>
      <c r="AO24" s="65"/>
      <c r="AP24" s="65"/>
      <c r="AQ24" s="65"/>
      <c r="AX24" s="24" t="str">
        <f t="shared" si="0"/>
        <v>-</v>
      </c>
    </row>
    <row r="25" spans="1:50" s="24" customFormat="1" ht="15.75" x14ac:dyDescent="0.25">
      <c r="A25" s="41">
        <v>19</v>
      </c>
      <c r="B25" s="56"/>
      <c r="C25" s="41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5"/>
      <c r="AG25" s="31"/>
      <c r="AH25" s="74"/>
      <c r="AI25" s="7"/>
      <c r="AJ25" s="65"/>
      <c r="AK25" s="65"/>
      <c r="AL25" s="65"/>
      <c r="AM25" s="65"/>
      <c r="AN25" s="65"/>
      <c r="AO25" s="65"/>
      <c r="AP25" s="65"/>
      <c r="AQ25" s="65"/>
      <c r="AX25" s="24" t="str">
        <f t="shared" si="0"/>
        <v>-</v>
      </c>
    </row>
    <row r="26" spans="1:50" s="24" customFormat="1" ht="15.75" x14ac:dyDescent="0.25">
      <c r="A26" s="41">
        <v>20</v>
      </c>
      <c r="B26" s="56"/>
      <c r="C26" s="41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5"/>
      <c r="AG26" s="31"/>
      <c r="AH26" s="74"/>
      <c r="AI26" s="7"/>
      <c r="AJ26" s="65"/>
      <c r="AK26" s="65"/>
      <c r="AL26" s="65"/>
      <c r="AM26" s="65"/>
      <c r="AN26" s="65"/>
      <c r="AO26" s="65"/>
      <c r="AP26" s="65"/>
      <c r="AQ26" s="65"/>
      <c r="AX26" s="24" t="str">
        <f t="shared" si="0"/>
        <v>-</v>
      </c>
    </row>
    <row r="27" spans="1:50" s="24" customFormat="1" ht="15.75" x14ac:dyDescent="0.25">
      <c r="A27" s="41">
        <v>21</v>
      </c>
      <c r="B27" s="56"/>
      <c r="C27" s="41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5"/>
      <c r="AG27" s="31"/>
      <c r="AH27" s="75"/>
      <c r="AI27" s="7"/>
      <c r="AJ27" s="65"/>
      <c r="AK27" s="65"/>
      <c r="AL27" s="65"/>
      <c r="AM27" s="65"/>
      <c r="AN27" s="65"/>
      <c r="AO27" s="65"/>
      <c r="AP27" s="65"/>
      <c r="AQ27" s="65"/>
      <c r="AX27" s="24" t="str">
        <f t="shared" si="0"/>
        <v>-</v>
      </c>
    </row>
    <row r="28" spans="1:50" s="24" customFormat="1" ht="15.75" x14ac:dyDescent="0.25">
      <c r="A28" s="41">
        <v>22</v>
      </c>
      <c r="B28" s="57"/>
      <c r="C28" s="60"/>
      <c r="D28" s="46"/>
      <c r="E28" s="46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7"/>
      <c r="AG28" s="32"/>
      <c r="AH28" s="75"/>
      <c r="AI28" s="7"/>
      <c r="AJ28" s="65"/>
      <c r="AK28" s="65"/>
      <c r="AL28" s="65"/>
      <c r="AM28" s="65"/>
      <c r="AN28" s="65"/>
      <c r="AO28" s="65"/>
      <c r="AP28" s="65"/>
      <c r="AQ28" s="65"/>
      <c r="AX28" s="24" t="str">
        <f t="shared" si="0"/>
        <v>-</v>
      </c>
    </row>
    <row r="29" spans="1:50" s="24" customFormat="1" ht="15.75" x14ac:dyDescent="0.25">
      <c r="A29" s="41">
        <v>23</v>
      </c>
      <c r="B29" s="57"/>
      <c r="C29" s="60"/>
      <c r="D29" s="46"/>
      <c r="E29" s="46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7"/>
      <c r="AG29" s="32"/>
      <c r="AH29" s="75"/>
      <c r="AI29" s="7"/>
      <c r="AJ29" s="65"/>
      <c r="AK29" s="65"/>
      <c r="AL29" s="65"/>
      <c r="AM29" s="65"/>
      <c r="AN29" s="65"/>
      <c r="AO29" s="65"/>
      <c r="AP29" s="65"/>
      <c r="AQ29" s="65"/>
      <c r="AX29" s="24" t="str">
        <f t="shared" si="0"/>
        <v>-</v>
      </c>
    </row>
    <row r="30" spans="1:50" s="24" customFormat="1" ht="15.75" x14ac:dyDescent="0.25">
      <c r="A30" s="41">
        <v>24</v>
      </c>
      <c r="B30" s="56"/>
      <c r="C30" s="41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7"/>
      <c r="AG30" s="37"/>
      <c r="AH30" s="33"/>
      <c r="AI30" s="25"/>
      <c r="AX30" s="24" t="str">
        <f t="shared" si="0"/>
        <v>-</v>
      </c>
    </row>
    <row r="31" spans="1:50" s="24" customFormat="1" ht="15.75" x14ac:dyDescent="0.25">
      <c r="A31" s="41">
        <v>25</v>
      </c>
      <c r="B31" s="56"/>
      <c r="C31" s="41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33"/>
      <c r="AH31" s="33"/>
      <c r="AI31" s="25"/>
      <c r="AX31" s="24" t="str">
        <f t="shared" si="0"/>
        <v>-</v>
      </c>
    </row>
    <row r="32" spans="1:50" s="24" customFormat="1" ht="15.75" x14ac:dyDescent="0.25">
      <c r="A32" s="41">
        <v>26</v>
      </c>
      <c r="B32" s="56"/>
      <c r="C32" s="41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33"/>
      <c r="AH32" s="33"/>
      <c r="AI32" s="25"/>
      <c r="AX32" s="24" t="str">
        <f t="shared" si="0"/>
        <v>-</v>
      </c>
    </row>
    <row r="33" spans="1:50" s="24" customFormat="1" ht="15.75" x14ac:dyDescent="0.25">
      <c r="A33" s="41">
        <v>27</v>
      </c>
      <c r="B33" s="56"/>
      <c r="C33" s="41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33"/>
      <c r="AH33" s="33"/>
      <c r="AI33" s="25"/>
      <c r="AX33" s="24" t="str">
        <f t="shared" si="0"/>
        <v>-</v>
      </c>
    </row>
    <row r="34" spans="1:50" s="24" customFormat="1" ht="15.75" x14ac:dyDescent="0.25">
      <c r="A34" s="41">
        <v>28</v>
      </c>
      <c r="B34" s="56"/>
      <c r="C34" s="41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33"/>
      <c r="AH34" s="33"/>
      <c r="AI34" s="25"/>
      <c r="AX34" s="24" t="str">
        <f t="shared" si="0"/>
        <v>-</v>
      </c>
    </row>
    <row r="35" spans="1:50" s="24" customFormat="1" ht="15.75" x14ac:dyDescent="0.25">
      <c r="A35" s="41">
        <v>29</v>
      </c>
      <c r="B35" s="56"/>
      <c r="C35" s="41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33"/>
      <c r="AH35" s="33"/>
      <c r="AI35" s="25"/>
      <c r="AX35" s="24" t="str">
        <f t="shared" si="0"/>
        <v>-</v>
      </c>
    </row>
    <row r="36" spans="1:50" s="24" customFormat="1" ht="15.75" x14ac:dyDescent="0.25">
      <c r="A36" s="41">
        <v>30</v>
      </c>
      <c r="B36" s="56"/>
      <c r="C36" s="41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33"/>
      <c r="AH36" s="33"/>
      <c r="AI36" s="25"/>
      <c r="AX36" s="24" t="str">
        <f t="shared" si="0"/>
        <v>-</v>
      </c>
    </row>
    <row r="37" spans="1:50" s="24" customFormat="1" ht="15.75" x14ac:dyDescent="0.25">
      <c r="A37" s="41">
        <v>31</v>
      </c>
      <c r="B37" s="56"/>
      <c r="C37" s="41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33"/>
      <c r="AH37" s="33"/>
      <c r="AI37" s="25"/>
      <c r="AX37" s="24" t="str">
        <f t="shared" si="0"/>
        <v>-</v>
      </c>
    </row>
    <row r="38" spans="1:50" s="24" customFormat="1" ht="15.75" x14ac:dyDescent="0.25">
      <c r="A38" s="41">
        <v>32</v>
      </c>
      <c r="B38" s="56"/>
      <c r="C38" s="41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33"/>
      <c r="AH38" s="33"/>
      <c r="AI38" s="25"/>
      <c r="AX38" s="24" t="str">
        <f t="shared" si="0"/>
        <v>-</v>
      </c>
    </row>
    <row r="39" spans="1:50" s="24" customFormat="1" ht="15.75" x14ac:dyDescent="0.25">
      <c r="A39" s="41">
        <v>33</v>
      </c>
      <c r="B39" s="56"/>
      <c r="C39" s="41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33"/>
      <c r="AH39" s="33"/>
      <c r="AI39" s="25"/>
      <c r="AX39" s="24" t="str">
        <f t="shared" si="0"/>
        <v>-</v>
      </c>
    </row>
    <row r="40" spans="1:50" s="24" customFormat="1" ht="15.75" x14ac:dyDescent="0.25">
      <c r="A40" s="41">
        <v>34</v>
      </c>
      <c r="B40" s="56"/>
      <c r="C40" s="41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33"/>
      <c r="AH40" s="33"/>
      <c r="AI40" s="25"/>
      <c r="AX40" s="24" t="str">
        <f t="shared" si="0"/>
        <v>-</v>
      </c>
    </row>
    <row r="41" spans="1:50" s="24" customFormat="1" ht="15.75" x14ac:dyDescent="0.25">
      <c r="A41" s="41">
        <v>35</v>
      </c>
      <c r="B41" s="56"/>
      <c r="C41" s="41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33"/>
      <c r="AH41" s="33"/>
      <c r="AI41" s="25"/>
      <c r="AX41" s="24" t="str">
        <f t="shared" si="0"/>
        <v>-</v>
      </c>
    </row>
    <row r="42" spans="1:50" s="24" customFormat="1" ht="15.75" x14ac:dyDescent="0.25">
      <c r="A42" s="41">
        <v>36</v>
      </c>
      <c r="B42" s="56"/>
      <c r="C42" s="41"/>
      <c r="D42" s="42"/>
      <c r="E42" s="42"/>
      <c r="F42" s="42"/>
      <c r="G42" s="42"/>
      <c r="H42" s="48"/>
      <c r="I42" s="48"/>
      <c r="J42" s="48"/>
      <c r="K42" s="48"/>
      <c r="L42" s="48"/>
      <c r="M42" s="48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33"/>
      <c r="AH42" s="33"/>
      <c r="AI42" s="25"/>
      <c r="AX42" s="24" t="str">
        <f t="shared" si="0"/>
        <v>-</v>
      </c>
    </row>
    <row r="43" spans="1:50" s="24" customFormat="1" ht="15.75" x14ac:dyDescent="0.25">
      <c r="A43" s="41">
        <v>37</v>
      </c>
      <c r="B43" s="56"/>
      <c r="C43" s="41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33"/>
      <c r="AH43" s="33"/>
      <c r="AI43" s="25"/>
      <c r="AX43" s="24" t="str">
        <f t="shared" si="0"/>
        <v>-</v>
      </c>
    </row>
    <row r="44" spans="1:50" s="24" customFormat="1" ht="15.75" x14ac:dyDescent="0.25">
      <c r="A44" s="41">
        <v>38</v>
      </c>
      <c r="B44" s="56"/>
      <c r="C44" s="41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33"/>
      <c r="AH44" s="33"/>
      <c r="AI44" s="25"/>
      <c r="AX44" s="24" t="str">
        <f t="shared" si="0"/>
        <v>-</v>
      </c>
    </row>
    <row r="45" spans="1:50" s="24" customFormat="1" ht="15.75" x14ac:dyDescent="0.25">
      <c r="A45" s="41">
        <v>39</v>
      </c>
      <c r="B45" s="56"/>
      <c r="C45" s="41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33"/>
      <c r="AH45" s="34"/>
      <c r="AI45" s="25"/>
      <c r="AX45" s="24" t="str">
        <f t="shared" si="0"/>
        <v>-</v>
      </c>
    </row>
    <row r="46" spans="1:50" s="24" customFormat="1" ht="15.75" x14ac:dyDescent="0.25">
      <c r="A46" s="41">
        <v>40</v>
      </c>
      <c r="B46" s="56"/>
      <c r="C46" s="41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9"/>
      <c r="AG46" s="34"/>
      <c r="AH46" s="33"/>
      <c r="AI46" s="25"/>
      <c r="AX46" s="24" t="str">
        <f t="shared" si="0"/>
        <v>-</v>
      </c>
    </row>
    <row r="47" spans="1:50" s="24" customFormat="1" ht="15.75" x14ac:dyDescent="0.25">
      <c r="A47" s="41">
        <v>41</v>
      </c>
      <c r="B47" s="56"/>
      <c r="C47" s="41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33"/>
      <c r="AH47" s="35"/>
      <c r="AI47" s="25"/>
      <c r="AJ47" s="26"/>
      <c r="AK47" s="26"/>
      <c r="AL47" s="26"/>
      <c r="AM47" s="26"/>
      <c r="AN47" s="26"/>
      <c r="AO47" s="26"/>
      <c r="AP47" s="26"/>
      <c r="AQ47" s="26"/>
      <c r="AX47" s="24" t="str">
        <f t="shared" si="0"/>
        <v>-</v>
      </c>
    </row>
    <row r="48" spans="1:50" s="24" customFormat="1" ht="15.75" x14ac:dyDescent="0.25">
      <c r="A48" s="41">
        <v>42</v>
      </c>
      <c r="B48" s="56"/>
      <c r="C48" s="41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33"/>
      <c r="AH48" s="35"/>
      <c r="AI48" s="25"/>
      <c r="AJ48" s="26"/>
      <c r="AK48" s="26"/>
      <c r="AL48" s="26"/>
      <c r="AM48" s="26"/>
      <c r="AN48" s="26"/>
      <c r="AO48" s="26"/>
      <c r="AP48" s="26"/>
      <c r="AQ48" s="26"/>
      <c r="AX48" s="24" t="str">
        <f t="shared" si="0"/>
        <v>-</v>
      </c>
    </row>
    <row r="49" spans="1:50" s="24" customFormat="1" ht="15.75" x14ac:dyDescent="0.25">
      <c r="A49" s="41">
        <v>43</v>
      </c>
      <c r="B49" s="56"/>
      <c r="C49" s="41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33"/>
      <c r="AH49" s="35"/>
      <c r="AI49" s="25"/>
      <c r="AJ49" s="26"/>
      <c r="AK49" s="26"/>
      <c r="AL49" s="26"/>
      <c r="AM49" s="26"/>
      <c r="AN49" s="26"/>
      <c r="AO49" s="26"/>
      <c r="AP49" s="26"/>
      <c r="AQ49" s="26"/>
      <c r="AX49" s="24" t="str">
        <f t="shared" si="0"/>
        <v>-</v>
      </c>
    </row>
    <row r="50" spans="1:50" s="24" customFormat="1" ht="15.75" x14ac:dyDescent="0.25">
      <c r="A50" s="41">
        <v>44</v>
      </c>
      <c r="B50" s="56"/>
      <c r="C50" s="41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33"/>
      <c r="AH50" s="35"/>
      <c r="AI50" s="25"/>
      <c r="AJ50" s="26"/>
      <c r="AK50" s="26"/>
      <c r="AL50" s="26"/>
      <c r="AM50" s="26"/>
      <c r="AN50" s="26"/>
      <c r="AO50" s="26"/>
      <c r="AP50" s="26"/>
      <c r="AQ50" s="26"/>
      <c r="AX50" s="24" t="str">
        <f t="shared" si="0"/>
        <v>-</v>
      </c>
    </row>
    <row r="51" spans="1:50" s="24" customFormat="1" ht="15.75" x14ac:dyDescent="0.25">
      <c r="A51" s="41">
        <v>45</v>
      </c>
      <c r="B51" s="56"/>
      <c r="C51" s="41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33"/>
      <c r="AH51" s="35"/>
      <c r="AI51" s="25"/>
      <c r="AJ51" s="26"/>
      <c r="AK51" s="26"/>
      <c r="AL51" s="26"/>
      <c r="AM51" s="26"/>
      <c r="AN51" s="26"/>
      <c r="AO51" s="26"/>
      <c r="AP51" s="26"/>
      <c r="AQ51" s="26"/>
      <c r="AX51" s="24" t="str">
        <f t="shared" si="0"/>
        <v>-</v>
      </c>
    </row>
    <row r="52" spans="1:50" s="24" customFormat="1" ht="15.75" x14ac:dyDescent="0.25">
      <c r="A52" s="41">
        <v>46</v>
      </c>
      <c r="B52" s="56"/>
      <c r="C52" s="41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33"/>
      <c r="AH52" s="35"/>
      <c r="AI52" s="25"/>
      <c r="AJ52" s="26"/>
      <c r="AK52" s="26"/>
      <c r="AL52" s="26"/>
      <c r="AM52" s="26"/>
      <c r="AN52" s="26"/>
      <c r="AO52" s="26"/>
      <c r="AP52" s="26"/>
      <c r="AQ52" s="26"/>
      <c r="AX52" s="24" t="str">
        <f t="shared" si="0"/>
        <v>-</v>
      </c>
    </row>
    <row r="53" spans="1:50" s="24" customFormat="1" ht="15.75" x14ac:dyDescent="0.25">
      <c r="A53" s="41">
        <v>47</v>
      </c>
      <c r="B53" s="56"/>
      <c r="C53" s="41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33"/>
      <c r="AH53" s="35"/>
      <c r="AI53" s="25"/>
      <c r="AJ53" s="26"/>
      <c r="AK53" s="26"/>
      <c r="AL53" s="26"/>
      <c r="AM53" s="26"/>
      <c r="AN53" s="26"/>
      <c r="AO53" s="26"/>
      <c r="AP53" s="26"/>
      <c r="AQ53" s="26"/>
      <c r="AX53" s="24" t="str">
        <f t="shared" si="0"/>
        <v>-</v>
      </c>
    </row>
    <row r="54" spans="1:50" s="24" customFormat="1" ht="15.75" x14ac:dyDescent="0.25">
      <c r="A54" s="41">
        <v>48</v>
      </c>
      <c r="B54" s="56"/>
      <c r="C54" s="41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33"/>
      <c r="AH54" s="35"/>
      <c r="AI54" s="25"/>
      <c r="AJ54" s="26"/>
      <c r="AK54" s="26"/>
      <c r="AL54" s="26"/>
      <c r="AM54" s="26"/>
      <c r="AN54" s="26"/>
      <c r="AO54" s="26"/>
      <c r="AP54" s="26"/>
      <c r="AQ54" s="26"/>
      <c r="AX54" s="24" t="str">
        <f t="shared" si="0"/>
        <v>-</v>
      </c>
    </row>
    <row r="55" spans="1:50" s="24" customFormat="1" ht="15.75" x14ac:dyDescent="0.25">
      <c r="A55" s="41">
        <v>49</v>
      </c>
      <c r="B55" s="56"/>
      <c r="C55" s="41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33"/>
      <c r="AH55" s="35"/>
      <c r="AI55" s="25"/>
      <c r="AJ55" s="26"/>
      <c r="AK55" s="26"/>
      <c r="AL55" s="26"/>
      <c r="AM55" s="26"/>
      <c r="AN55" s="26"/>
      <c r="AO55" s="26"/>
      <c r="AP55" s="26"/>
      <c r="AQ55" s="26"/>
      <c r="AX55" s="24" t="str">
        <f t="shared" si="0"/>
        <v>-</v>
      </c>
    </row>
    <row r="56" spans="1:50" s="24" customFormat="1" ht="15.75" x14ac:dyDescent="0.25">
      <c r="A56" s="41">
        <v>50</v>
      </c>
      <c r="B56" s="56"/>
      <c r="C56" s="41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33"/>
      <c r="AH56" s="35"/>
      <c r="AI56" s="25"/>
      <c r="AJ56" s="26"/>
      <c r="AK56" s="26"/>
      <c r="AL56" s="26"/>
      <c r="AM56" s="26"/>
      <c r="AN56" s="26"/>
      <c r="AO56" s="26"/>
      <c r="AP56" s="26"/>
      <c r="AQ56" s="26"/>
      <c r="AX56" s="24" t="str">
        <f t="shared" si="0"/>
        <v>-</v>
      </c>
    </row>
    <row r="57" spans="1:50" s="24" customFormat="1" ht="15.75" x14ac:dyDescent="0.25">
      <c r="A57" s="41">
        <v>51</v>
      </c>
      <c r="B57" s="56"/>
      <c r="C57" s="41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33"/>
      <c r="AH57" s="35"/>
      <c r="AI57" s="25"/>
      <c r="AJ57" s="26"/>
      <c r="AK57" s="26"/>
      <c r="AL57" s="26"/>
      <c r="AM57" s="26"/>
      <c r="AN57" s="26"/>
      <c r="AO57" s="26"/>
      <c r="AP57" s="26"/>
      <c r="AQ57" s="26"/>
      <c r="AX57" s="24" t="str">
        <f t="shared" si="0"/>
        <v>-</v>
      </c>
    </row>
    <row r="58" spans="1:50" s="24" customFormat="1" ht="15.75" x14ac:dyDescent="0.25">
      <c r="A58" s="41">
        <v>52</v>
      </c>
      <c r="B58" s="56"/>
      <c r="C58" s="41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33"/>
      <c r="AH58" s="35"/>
      <c r="AI58" s="25"/>
      <c r="AJ58" s="26"/>
      <c r="AK58" s="26"/>
      <c r="AL58" s="26"/>
      <c r="AM58" s="26"/>
      <c r="AN58" s="26"/>
      <c r="AO58" s="26"/>
      <c r="AP58" s="26"/>
      <c r="AQ58" s="26"/>
      <c r="AX58" s="24" t="str">
        <f t="shared" si="0"/>
        <v>-</v>
      </c>
    </row>
    <row r="59" spans="1:50" s="24" customFormat="1" ht="15.75" x14ac:dyDescent="0.25">
      <c r="A59" s="41">
        <v>53</v>
      </c>
      <c r="B59" s="56"/>
      <c r="C59" s="41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33"/>
      <c r="AH59" s="35"/>
      <c r="AI59" s="25"/>
      <c r="AJ59" s="26"/>
      <c r="AK59" s="26"/>
      <c r="AL59" s="26"/>
      <c r="AM59" s="26"/>
      <c r="AN59" s="26"/>
      <c r="AO59" s="26"/>
      <c r="AP59" s="26"/>
      <c r="AQ59" s="26"/>
      <c r="AX59" s="24" t="str">
        <f t="shared" si="0"/>
        <v>-</v>
      </c>
    </row>
    <row r="60" spans="1:50" s="24" customFormat="1" ht="15.75" x14ac:dyDescent="0.25">
      <c r="A60" s="41">
        <v>54</v>
      </c>
      <c r="B60" s="56"/>
      <c r="C60" s="41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33"/>
      <c r="AH60" s="35"/>
      <c r="AI60" s="25"/>
      <c r="AJ60" s="26"/>
      <c r="AK60" s="26"/>
      <c r="AL60" s="26"/>
      <c r="AM60" s="26"/>
      <c r="AN60" s="26"/>
      <c r="AO60" s="26"/>
      <c r="AP60" s="26"/>
      <c r="AQ60" s="26"/>
      <c r="AX60" s="24" t="str">
        <f t="shared" si="0"/>
        <v>-</v>
      </c>
    </row>
    <row r="61" spans="1:50" s="24" customFormat="1" ht="15.75" x14ac:dyDescent="0.25">
      <c r="A61" s="41">
        <v>55</v>
      </c>
      <c r="B61" s="56"/>
      <c r="C61" s="41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33"/>
      <c r="AH61" s="35"/>
      <c r="AI61" s="25"/>
      <c r="AJ61" s="26"/>
      <c r="AK61" s="26"/>
      <c r="AL61" s="26"/>
      <c r="AM61" s="26"/>
      <c r="AN61" s="26"/>
      <c r="AO61" s="26"/>
      <c r="AP61" s="26"/>
      <c r="AQ61" s="26"/>
      <c r="AX61" s="24" t="str">
        <f t="shared" si="0"/>
        <v>-</v>
      </c>
    </row>
    <row r="62" spans="1:50" s="24" customFormat="1" ht="15.75" x14ac:dyDescent="0.25">
      <c r="A62" s="41">
        <v>56</v>
      </c>
      <c r="B62" s="56"/>
      <c r="C62" s="41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33"/>
      <c r="AH62" s="35"/>
      <c r="AI62" s="25"/>
      <c r="AJ62" s="26"/>
      <c r="AK62" s="26"/>
      <c r="AL62" s="26"/>
      <c r="AM62" s="26"/>
      <c r="AN62" s="26"/>
      <c r="AO62" s="26"/>
      <c r="AP62" s="26"/>
      <c r="AQ62" s="26"/>
      <c r="AX62" s="24" t="str">
        <f t="shared" si="0"/>
        <v>-</v>
      </c>
    </row>
    <row r="63" spans="1:50" s="24" customFormat="1" ht="15.75" x14ac:dyDescent="0.25">
      <c r="A63" s="41">
        <v>57</v>
      </c>
      <c r="B63" s="56"/>
      <c r="C63" s="41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33"/>
      <c r="AH63" s="35"/>
      <c r="AI63" s="25"/>
      <c r="AJ63" s="26"/>
      <c r="AK63" s="26"/>
      <c r="AL63" s="26"/>
      <c r="AM63" s="26"/>
      <c r="AN63" s="26"/>
      <c r="AO63" s="26"/>
      <c r="AP63" s="26"/>
      <c r="AQ63" s="26"/>
      <c r="AX63" s="24" t="str">
        <f t="shared" si="0"/>
        <v>-</v>
      </c>
    </row>
    <row r="64" spans="1:50" s="24" customFormat="1" ht="15.75" x14ac:dyDescent="0.25">
      <c r="A64" s="41">
        <v>58</v>
      </c>
      <c r="B64" s="56"/>
      <c r="C64" s="41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33"/>
      <c r="AH64" s="35"/>
      <c r="AI64" s="25"/>
      <c r="AJ64" s="26"/>
      <c r="AK64" s="26"/>
      <c r="AL64" s="26"/>
      <c r="AM64" s="26"/>
      <c r="AN64" s="26"/>
      <c r="AO64" s="26"/>
      <c r="AP64" s="26"/>
      <c r="AQ64" s="26"/>
      <c r="AX64" s="24" t="str">
        <f t="shared" si="0"/>
        <v>-</v>
      </c>
    </row>
    <row r="65" spans="1:50" s="24" customFormat="1" ht="15.75" x14ac:dyDescent="0.25">
      <c r="A65" s="41">
        <v>59</v>
      </c>
      <c r="B65" s="56"/>
      <c r="C65" s="41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33"/>
      <c r="AH65" s="35"/>
      <c r="AI65" s="25"/>
      <c r="AJ65" s="26"/>
      <c r="AK65" s="26"/>
      <c r="AL65" s="26"/>
      <c r="AM65" s="26"/>
      <c r="AN65" s="26"/>
      <c r="AO65" s="26"/>
      <c r="AP65" s="26"/>
      <c r="AQ65" s="26"/>
      <c r="AX65" s="24" t="str">
        <f t="shared" si="0"/>
        <v>-</v>
      </c>
    </row>
    <row r="66" spans="1:50" s="24" customFormat="1" ht="15.75" x14ac:dyDescent="0.25">
      <c r="A66" s="41">
        <v>60</v>
      </c>
      <c r="B66" s="56"/>
      <c r="C66" s="41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33"/>
      <c r="AH66" s="35"/>
      <c r="AI66" s="25"/>
      <c r="AJ66" s="26"/>
      <c r="AK66" s="26"/>
      <c r="AL66" s="26"/>
      <c r="AM66" s="26"/>
      <c r="AN66" s="26"/>
      <c r="AO66" s="26"/>
      <c r="AP66" s="26"/>
      <c r="AQ66" s="26"/>
      <c r="AX66" s="24" t="str">
        <f t="shared" si="0"/>
        <v>-</v>
      </c>
    </row>
    <row r="67" spans="1:50" s="24" customFormat="1" ht="15.75" x14ac:dyDescent="0.25">
      <c r="A67" s="41">
        <v>61</v>
      </c>
      <c r="B67" s="56"/>
      <c r="C67" s="41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33"/>
      <c r="AH67" s="35"/>
      <c r="AI67" s="25"/>
      <c r="AJ67" s="26"/>
      <c r="AK67" s="26"/>
      <c r="AL67" s="26"/>
      <c r="AM67" s="26"/>
      <c r="AN67" s="26"/>
      <c r="AO67" s="26"/>
      <c r="AP67" s="26"/>
      <c r="AQ67" s="26"/>
      <c r="AX67" s="24" t="str">
        <f t="shared" si="0"/>
        <v>-</v>
      </c>
    </row>
    <row r="68" spans="1:50" s="24" customFormat="1" ht="15.75" x14ac:dyDescent="0.25">
      <c r="A68" s="41">
        <v>62</v>
      </c>
      <c r="B68" s="56"/>
      <c r="C68" s="41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33"/>
      <c r="AH68" s="35"/>
      <c r="AI68" s="25"/>
      <c r="AJ68" s="26"/>
      <c r="AK68" s="26"/>
      <c r="AL68" s="26"/>
      <c r="AM68" s="26"/>
      <c r="AN68" s="26"/>
      <c r="AO68" s="26"/>
      <c r="AP68" s="26"/>
      <c r="AQ68" s="26"/>
      <c r="AX68" s="24" t="str">
        <f t="shared" si="0"/>
        <v>-</v>
      </c>
    </row>
    <row r="69" spans="1:50" s="24" customFormat="1" ht="15.75" x14ac:dyDescent="0.25">
      <c r="A69" s="41">
        <v>63</v>
      </c>
      <c r="B69" s="56"/>
      <c r="C69" s="41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33"/>
      <c r="AH69" s="35"/>
      <c r="AI69" s="25"/>
      <c r="AJ69" s="26"/>
      <c r="AK69" s="26"/>
      <c r="AL69" s="26"/>
      <c r="AM69" s="26"/>
      <c r="AN69" s="26"/>
      <c r="AO69" s="26"/>
      <c r="AP69" s="26"/>
      <c r="AQ69" s="26"/>
      <c r="AX69" s="24" t="str">
        <f t="shared" si="0"/>
        <v>-</v>
      </c>
    </row>
    <row r="70" spans="1:50" s="24" customFormat="1" ht="15.75" x14ac:dyDescent="0.25">
      <c r="A70" s="41">
        <v>64</v>
      </c>
      <c r="B70" s="56"/>
      <c r="C70" s="41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33"/>
      <c r="AH70" s="35"/>
      <c r="AI70" s="25"/>
      <c r="AJ70" s="26"/>
      <c r="AK70" s="26"/>
      <c r="AL70" s="26"/>
      <c r="AM70" s="26"/>
      <c r="AN70" s="26"/>
      <c r="AO70" s="26"/>
      <c r="AP70" s="26"/>
      <c r="AQ70" s="26"/>
      <c r="AX70" s="24" t="str">
        <f t="shared" si="0"/>
        <v>-</v>
      </c>
    </row>
    <row r="71" spans="1:50" s="24" customFormat="1" ht="15.75" x14ac:dyDescent="0.25">
      <c r="A71" s="41">
        <v>65</v>
      </c>
      <c r="B71" s="56"/>
      <c r="C71" s="41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33"/>
      <c r="AH71" s="35"/>
      <c r="AI71" s="25"/>
      <c r="AJ71" s="26"/>
      <c r="AK71" s="26"/>
      <c r="AL71" s="26"/>
      <c r="AM71" s="26"/>
      <c r="AN71" s="26"/>
      <c r="AO71" s="26"/>
      <c r="AP71" s="26"/>
      <c r="AQ71" s="26"/>
      <c r="AX71" s="24" t="str">
        <f t="shared" si="0"/>
        <v>-</v>
      </c>
    </row>
    <row r="72" spans="1:50" s="24" customFormat="1" ht="15.75" x14ac:dyDescent="0.25">
      <c r="A72" s="41">
        <v>66</v>
      </c>
      <c r="B72" s="56"/>
      <c r="C72" s="41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33"/>
      <c r="AH72" s="35"/>
      <c r="AI72" s="25"/>
      <c r="AJ72" s="26"/>
      <c r="AK72" s="26"/>
      <c r="AL72" s="26"/>
      <c r="AM72" s="26"/>
      <c r="AN72" s="26"/>
      <c r="AO72" s="26"/>
      <c r="AP72" s="26"/>
      <c r="AQ72" s="26"/>
      <c r="AX72" s="24" t="str">
        <f t="shared" si="0"/>
        <v>-</v>
      </c>
    </row>
    <row r="73" spans="1:50" s="24" customFormat="1" ht="15.75" x14ac:dyDescent="0.25">
      <c r="A73" s="41">
        <v>67</v>
      </c>
      <c r="B73" s="56"/>
      <c r="C73" s="41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33"/>
      <c r="AH73" s="35"/>
      <c r="AI73" s="25"/>
      <c r="AJ73" s="26"/>
      <c r="AK73" s="26"/>
      <c r="AL73" s="26"/>
      <c r="AM73" s="26"/>
      <c r="AN73" s="26"/>
      <c r="AO73" s="26"/>
      <c r="AP73" s="26"/>
      <c r="AQ73" s="26"/>
      <c r="AX73" s="24" t="str">
        <f t="shared" si="0"/>
        <v>-</v>
      </c>
    </row>
    <row r="74" spans="1:50" s="24" customFormat="1" ht="15.75" x14ac:dyDescent="0.25">
      <c r="A74" s="41">
        <v>68</v>
      </c>
      <c r="B74" s="56"/>
      <c r="C74" s="41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33"/>
      <c r="AH74" s="35"/>
      <c r="AI74" s="25"/>
      <c r="AJ74" s="26"/>
      <c r="AK74" s="26"/>
      <c r="AL74" s="26"/>
      <c r="AM74" s="26"/>
      <c r="AN74" s="26"/>
      <c r="AO74" s="26"/>
      <c r="AP74" s="26"/>
      <c r="AQ74" s="26"/>
      <c r="AX74" s="24" t="str">
        <f t="shared" si="0"/>
        <v>-</v>
      </c>
    </row>
    <row r="75" spans="1:50" s="24" customFormat="1" ht="15.75" x14ac:dyDescent="0.25">
      <c r="A75" s="41">
        <v>69</v>
      </c>
      <c r="B75" s="56"/>
      <c r="C75" s="41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33"/>
      <c r="AH75" s="35"/>
      <c r="AI75" s="25"/>
      <c r="AJ75" s="26"/>
      <c r="AK75" s="26"/>
      <c r="AL75" s="26"/>
      <c r="AM75" s="26"/>
      <c r="AN75" s="26"/>
      <c r="AO75" s="26"/>
      <c r="AP75" s="26"/>
      <c r="AQ75" s="26"/>
      <c r="AX75" s="24" t="str">
        <f t="shared" si="0"/>
        <v>-</v>
      </c>
    </row>
    <row r="76" spans="1:50" s="24" customFormat="1" ht="15.75" x14ac:dyDescent="0.25">
      <c r="A76" s="41">
        <v>70</v>
      </c>
      <c r="B76" s="56"/>
      <c r="C76" s="41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33"/>
      <c r="AH76" s="35"/>
      <c r="AI76" s="25"/>
      <c r="AJ76" s="26"/>
      <c r="AK76" s="26"/>
      <c r="AL76" s="26"/>
      <c r="AM76" s="26"/>
      <c r="AN76" s="26"/>
      <c r="AO76" s="26"/>
      <c r="AP76" s="26"/>
      <c r="AQ76" s="26"/>
      <c r="AX76" s="24" t="str">
        <f t="shared" si="0"/>
        <v>-</v>
      </c>
    </row>
    <row r="77" spans="1:50" s="24" customFormat="1" ht="15.75" x14ac:dyDescent="0.25">
      <c r="A77" s="41">
        <v>71</v>
      </c>
      <c r="B77" s="56"/>
      <c r="C77" s="41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33"/>
      <c r="AH77" s="35"/>
      <c r="AI77" s="25"/>
      <c r="AJ77" s="26"/>
      <c r="AK77" s="26"/>
      <c r="AL77" s="26"/>
      <c r="AM77" s="26"/>
      <c r="AN77" s="26"/>
      <c r="AO77" s="26"/>
      <c r="AP77" s="26"/>
      <c r="AQ77" s="26"/>
      <c r="AX77" s="24" t="str">
        <f t="shared" si="0"/>
        <v>-</v>
      </c>
    </row>
    <row r="78" spans="1:50" s="24" customFormat="1" ht="15.75" x14ac:dyDescent="0.25">
      <c r="A78" s="41">
        <v>72</v>
      </c>
      <c r="B78" s="56"/>
      <c r="C78" s="41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33"/>
      <c r="AH78" s="35"/>
      <c r="AI78" s="25"/>
      <c r="AJ78" s="26"/>
      <c r="AK78" s="26"/>
      <c r="AL78" s="26"/>
      <c r="AM78" s="26"/>
      <c r="AN78" s="26"/>
      <c r="AO78" s="26"/>
      <c r="AP78" s="26"/>
      <c r="AQ78" s="26"/>
      <c r="AX78" s="24" t="str">
        <f t="shared" si="0"/>
        <v>-</v>
      </c>
    </row>
    <row r="79" spans="1:50" s="24" customFormat="1" ht="15.75" x14ac:dyDescent="0.25">
      <c r="A79" s="41">
        <v>73</v>
      </c>
      <c r="B79" s="56"/>
      <c r="C79" s="41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33"/>
      <c r="AH79" s="35"/>
      <c r="AI79" s="25"/>
      <c r="AJ79" s="26"/>
      <c r="AK79" s="26"/>
      <c r="AL79" s="26"/>
      <c r="AM79" s="26"/>
      <c r="AN79" s="26"/>
      <c r="AO79" s="26"/>
      <c r="AP79" s="26"/>
      <c r="AQ79" s="26"/>
      <c r="AX79" s="24" t="str">
        <f t="shared" si="0"/>
        <v>-</v>
      </c>
    </row>
    <row r="80" spans="1:50" s="24" customFormat="1" ht="15.75" x14ac:dyDescent="0.25">
      <c r="A80" s="41">
        <v>74</v>
      </c>
      <c r="B80" s="56"/>
      <c r="C80" s="41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33"/>
      <c r="AH80" s="35"/>
      <c r="AI80" s="25"/>
      <c r="AJ80" s="26"/>
      <c r="AK80" s="26"/>
      <c r="AL80" s="26"/>
      <c r="AM80" s="26"/>
      <c r="AN80" s="26"/>
      <c r="AO80" s="26"/>
      <c r="AP80" s="26"/>
      <c r="AQ80" s="26"/>
      <c r="AX80" s="24" t="str">
        <f t="shared" si="0"/>
        <v>-</v>
      </c>
    </row>
    <row r="81" spans="1:50" s="24" customFormat="1" ht="15.75" x14ac:dyDescent="0.25">
      <c r="A81" s="41">
        <v>75</v>
      </c>
      <c r="B81" s="56"/>
      <c r="C81" s="41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33"/>
      <c r="AH81" s="35"/>
      <c r="AI81" s="25"/>
      <c r="AJ81" s="26"/>
      <c r="AK81" s="26"/>
      <c r="AL81" s="26"/>
      <c r="AM81" s="26"/>
      <c r="AN81" s="26"/>
      <c r="AO81" s="26"/>
      <c r="AP81" s="26"/>
      <c r="AQ81" s="26"/>
      <c r="AX81" s="24" t="str">
        <f t="shared" si="0"/>
        <v>-</v>
      </c>
    </row>
    <row r="82" spans="1:50" s="24" customFormat="1" ht="15.75" x14ac:dyDescent="0.25">
      <c r="A82" s="41">
        <v>76</v>
      </c>
      <c r="B82" s="56"/>
      <c r="C82" s="41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33"/>
      <c r="AH82" s="35"/>
      <c r="AI82" s="25"/>
      <c r="AJ82" s="26"/>
      <c r="AK82" s="26"/>
      <c r="AL82" s="26"/>
      <c r="AM82" s="26"/>
      <c r="AN82" s="26"/>
      <c r="AO82" s="26"/>
      <c r="AP82" s="26"/>
      <c r="AQ82" s="26"/>
      <c r="AX82" s="24" t="str">
        <f t="shared" si="0"/>
        <v>-</v>
      </c>
    </row>
    <row r="83" spans="1:50" s="24" customFormat="1" ht="15.75" x14ac:dyDescent="0.25">
      <c r="A83" s="41">
        <v>77</v>
      </c>
      <c r="B83" s="56"/>
      <c r="C83" s="41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33"/>
      <c r="AH83" s="35"/>
      <c r="AI83" s="25"/>
      <c r="AJ83" s="26"/>
      <c r="AK83" s="26"/>
      <c r="AL83" s="26"/>
      <c r="AM83" s="26"/>
      <c r="AN83" s="26"/>
      <c r="AO83" s="26"/>
      <c r="AP83" s="26"/>
      <c r="AQ83" s="26"/>
      <c r="AX83" s="24" t="str">
        <f t="shared" si="0"/>
        <v>-</v>
      </c>
    </row>
    <row r="84" spans="1:50" s="24" customFormat="1" ht="15.75" x14ac:dyDescent="0.25">
      <c r="A84" s="41">
        <v>78</v>
      </c>
      <c r="B84" s="56"/>
      <c r="C84" s="41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33"/>
      <c r="AH84" s="35"/>
      <c r="AI84" s="25"/>
      <c r="AJ84" s="26"/>
      <c r="AK84" s="26"/>
      <c r="AL84" s="26"/>
      <c r="AM84" s="26"/>
      <c r="AN84" s="26"/>
      <c r="AO84" s="26"/>
      <c r="AP84" s="26"/>
      <c r="AQ84" s="26"/>
      <c r="AX84" s="24" t="str">
        <f t="shared" si="0"/>
        <v>-</v>
      </c>
    </row>
    <row r="85" spans="1:50" s="24" customFormat="1" ht="15.75" x14ac:dyDescent="0.25">
      <c r="A85" s="41">
        <v>79</v>
      </c>
      <c r="B85" s="56"/>
      <c r="C85" s="41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33"/>
      <c r="AH85" s="35"/>
      <c r="AI85" s="25"/>
      <c r="AJ85" s="26"/>
      <c r="AK85" s="26"/>
      <c r="AL85" s="26"/>
      <c r="AM85" s="26"/>
      <c r="AN85" s="26"/>
      <c r="AO85" s="26"/>
      <c r="AP85" s="26"/>
      <c r="AQ85" s="26"/>
      <c r="AX85" s="24" t="str">
        <f t="shared" si="0"/>
        <v>-</v>
      </c>
    </row>
    <row r="86" spans="1:50" s="24" customFormat="1" ht="15.75" x14ac:dyDescent="0.25">
      <c r="A86" s="41">
        <v>80</v>
      </c>
      <c r="B86" s="56"/>
      <c r="C86" s="41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33"/>
      <c r="AH86" s="35"/>
      <c r="AI86" s="25"/>
      <c r="AJ86" s="26"/>
      <c r="AK86" s="26"/>
      <c r="AL86" s="26"/>
      <c r="AM86" s="26"/>
      <c r="AN86" s="26"/>
      <c r="AO86" s="26"/>
      <c r="AP86" s="26"/>
      <c r="AQ86" s="26"/>
      <c r="AX86" s="24" t="str">
        <f t="shared" si="0"/>
        <v>-</v>
      </c>
    </row>
    <row r="87" spans="1:50" s="24" customFormat="1" ht="15.75" x14ac:dyDescent="0.25">
      <c r="A87" s="41">
        <v>81</v>
      </c>
      <c r="B87" s="56"/>
      <c r="C87" s="41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33"/>
      <c r="AH87" s="35"/>
      <c r="AI87" s="25"/>
      <c r="AJ87" s="26"/>
      <c r="AK87" s="26"/>
      <c r="AL87" s="26"/>
      <c r="AM87" s="26"/>
      <c r="AN87" s="26"/>
      <c r="AO87" s="26"/>
      <c r="AP87" s="26"/>
      <c r="AQ87" s="26"/>
      <c r="AX87" s="24" t="str">
        <f t="shared" si="0"/>
        <v>-</v>
      </c>
    </row>
    <row r="88" spans="1:50" s="24" customFormat="1" ht="15.75" x14ac:dyDescent="0.25">
      <c r="A88" s="41">
        <v>82</v>
      </c>
      <c r="B88" s="56"/>
      <c r="C88" s="41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33"/>
      <c r="AH88" s="35"/>
      <c r="AI88" s="25"/>
      <c r="AJ88" s="26"/>
      <c r="AK88" s="26"/>
      <c r="AL88" s="26"/>
      <c r="AM88" s="26"/>
      <c r="AN88" s="26"/>
      <c r="AO88" s="26"/>
      <c r="AP88" s="26"/>
      <c r="AQ88" s="26"/>
      <c r="AX88" s="24" t="str">
        <f t="shared" si="0"/>
        <v>-</v>
      </c>
    </row>
    <row r="89" spans="1:50" s="24" customFormat="1" ht="15.75" x14ac:dyDescent="0.25">
      <c r="A89" s="41">
        <v>83</v>
      </c>
      <c r="B89" s="56"/>
      <c r="C89" s="41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33"/>
      <c r="AH89" s="35"/>
      <c r="AI89" s="25"/>
      <c r="AJ89" s="26"/>
      <c r="AK89" s="26"/>
      <c r="AL89" s="26"/>
      <c r="AM89" s="26"/>
      <c r="AN89" s="26"/>
      <c r="AO89" s="26"/>
      <c r="AP89" s="26"/>
      <c r="AQ89" s="26"/>
      <c r="AX89" s="24" t="str">
        <f t="shared" si="0"/>
        <v>-</v>
      </c>
    </row>
    <row r="90" spans="1:50" s="24" customFormat="1" ht="15.75" x14ac:dyDescent="0.25">
      <c r="A90" s="41">
        <v>84</v>
      </c>
      <c r="B90" s="56"/>
      <c r="C90" s="41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33"/>
      <c r="AH90" s="35"/>
      <c r="AI90" s="25"/>
      <c r="AJ90" s="26"/>
      <c r="AK90" s="26"/>
      <c r="AL90" s="26"/>
      <c r="AM90" s="26"/>
      <c r="AN90" s="26"/>
      <c r="AO90" s="26"/>
      <c r="AP90" s="26"/>
      <c r="AQ90" s="26"/>
      <c r="AX90" s="24" t="str">
        <f t="shared" si="0"/>
        <v>-</v>
      </c>
    </row>
    <row r="91" spans="1:50" s="24" customFormat="1" ht="15.75" x14ac:dyDescent="0.25">
      <c r="A91" s="41">
        <v>85</v>
      </c>
      <c r="B91" s="56"/>
      <c r="C91" s="41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33"/>
      <c r="AH91" s="35"/>
      <c r="AI91" s="25"/>
      <c r="AJ91" s="26"/>
      <c r="AK91" s="26"/>
      <c r="AL91" s="26"/>
      <c r="AM91" s="26"/>
      <c r="AN91" s="26"/>
      <c r="AO91" s="26"/>
      <c r="AP91" s="26"/>
      <c r="AQ91" s="26"/>
      <c r="AX91" s="24" t="str">
        <f t="shared" si="0"/>
        <v>-</v>
      </c>
    </row>
    <row r="92" spans="1:50" s="24" customFormat="1" ht="15.75" x14ac:dyDescent="0.25">
      <c r="A92" s="41">
        <v>86</v>
      </c>
      <c r="B92" s="56"/>
      <c r="C92" s="41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33"/>
      <c r="AH92" s="35"/>
      <c r="AI92" s="25"/>
      <c r="AJ92" s="26"/>
      <c r="AK92" s="26"/>
      <c r="AL92" s="26"/>
      <c r="AM92" s="26"/>
      <c r="AN92" s="26"/>
      <c r="AO92" s="26"/>
      <c r="AP92" s="26"/>
      <c r="AQ92" s="26"/>
      <c r="AX92" s="24" t="str">
        <f t="shared" si="0"/>
        <v>-</v>
      </c>
    </row>
    <row r="93" spans="1:50" s="24" customFormat="1" ht="15.75" x14ac:dyDescent="0.25">
      <c r="A93" s="41">
        <v>87</v>
      </c>
      <c r="B93" s="56"/>
      <c r="C93" s="41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33"/>
      <c r="AH93" s="35"/>
      <c r="AI93" s="25"/>
      <c r="AJ93" s="26"/>
      <c r="AK93" s="26"/>
      <c r="AL93" s="26"/>
      <c r="AM93" s="26"/>
      <c r="AN93" s="26"/>
      <c r="AO93" s="26"/>
      <c r="AP93" s="26"/>
      <c r="AQ93" s="26"/>
      <c r="AX93" s="24" t="str">
        <f t="shared" si="0"/>
        <v>-</v>
      </c>
    </row>
    <row r="94" spans="1:50" s="24" customFormat="1" ht="15.75" x14ac:dyDescent="0.25">
      <c r="A94" s="41">
        <v>88</v>
      </c>
      <c r="B94" s="56"/>
      <c r="C94" s="41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33"/>
      <c r="AH94" s="35"/>
      <c r="AI94" s="25"/>
      <c r="AJ94" s="26"/>
      <c r="AK94" s="26"/>
      <c r="AL94" s="26"/>
      <c r="AM94" s="26"/>
      <c r="AN94" s="26"/>
      <c r="AO94" s="26"/>
      <c r="AP94" s="26"/>
      <c r="AQ94" s="26"/>
      <c r="AX94" s="24" t="str">
        <f t="shared" si="0"/>
        <v>-</v>
      </c>
    </row>
    <row r="95" spans="1:50" s="24" customFormat="1" ht="15.75" x14ac:dyDescent="0.25">
      <c r="A95" s="41">
        <v>89</v>
      </c>
      <c r="B95" s="56"/>
      <c r="C95" s="41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33"/>
      <c r="AH95" s="35"/>
      <c r="AI95" s="25"/>
      <c r="AJ95" s="26"/>
      <c r="AK95" s="26"/>
      <c r="AL95" s="26"/>
      <c r="AM95" s="26"/>
      <c r="AN95" s="26"/>
      <c r="AO95" s="26"/>
      <c r="AP95" s="26"/>
      <c r="AQ95" s="26"/>
      <c r="AX95" s="24" t="str">
        <f t="shared" si="0"/>
        <v>-</v>
      </c>
    </row>
    <row r="96" spans="1:50" s="24" customFormat="1" ht="15.75" x14ac:dyDescent="0.25">
      <c r="A96" s="41">
        <v>90</v>
      </c>
      <c r="B96" s="56"/>
      <c r="C96" s="41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33"/>
      <c r="AH96" s="35"/>
      <c r="AI96" s="25"/>
      <c r="AJ96" s="26"/>
      <c r="AK96" s="26"/>
      <c r="AL96" s="26"/>
      <c r="AM96" s="26"/>
      <c r="AN96" s="26"/>
      <c r="AO96" s="26"/>
      <c r="AP96" s="26"/>
      <c r="AQ96" s="26"/>
      <c r="AX96" s="24" t="str">
        <f t="shared" si="0"/>
        <v>-</v>
      </c>
    </row>
    <row r="97" spans="1:50" s="24" customFormat="1" ht="15.75" x14ac:dyDescent="0.25">
      <c r="A97" s="41">
        <v>91</v>
      </c>
      <c r="B97" s="56"/>
      <c r="C97" s="41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33"/>
      <c r="AH97" s="35"/>
      <c r="AI97" s="25"/>
      <c r="AJ97" s="26"/>
      <c r="AK97" s="26"/>
      <c r="AL97" s="26"/>
      <c r="AM97" s="26"/>
      <c r="AN97" s="26"/>
      <c r="AO97" s="26"/>
      <c r="AP97" s="26"/>
      <c r="AQ97" s="26"/>
      <c r="AX97" s="24" t="str">
        <f t="shared" si="0"/>
        <v>-</v>
      </c>
    </row>
    <row r="98" spans="1:50" s="24" customFormat="1" ht="15.75" x14ac:dyDescent="0.25">
      <c r="A98" s="41">
        <v>92</v>
      </c>
      <c r="B98" s="56"/>
      <c r="C98" s="41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33"/>
      <c r="AH98" s="35"/>
      <c r="AI98" s="25"/>
      <c r="AJ98" s="26"/>
      <c r="AK98" s="26"/>
      <c r="AL98" s="26"/>
      <c r="AM98" s="26"/>
      <c r="AN98" s="26"/>
      <c r="AO98" s="26"/>
      <c r="AP98" s="26"/>
      <c r="AQ98" s="26"/>
      <c r="AX98" s="24" t="str">
        <f t="shared" si="0"/>
        <v>-</v>
      </c>
    </row>
    <row r="99" spans="1:50" s="24" customFormat="1" ht="15.75" x14ac:dyDescent="0.25">
      <c r="A99" s="41">
        <v>93</v>
      </c>
      <c r="B99" s="56"/>
      <c r="C99" s="41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33"/>
      <c r="AH99" s="35"/>
      <c r="AI99" s="25"/>
      <c r="AJ99" s="26"/>
      <c r="AK99" s="26"/>
      <c r="AL99" s="26"/>
      <c r="AM99" s="26"/>
      <c r="AN99" s="26"/>
      <c r="AO99" s="26"/>
      <c r="AP99" s="26"/>
      <c r="AQ99" s="26"/>
      <c r="AX99" s="24" t="str">
        <f t="shared" si="0"/>
        <v>-</v>
      </c>
    </row>
    <row r="100" spans="1:50" s="24" customFormat="1" ht="15.75" x14ac:dyDescent="0.25">
      <c r="A100" s="41">
        <v>94</v>
      </c>
      <c r="B100" s="56"/>
      <c r="C100" s="41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33"/>
      <c r="AH100" s="35"/>
      <c r="AI100" s="25"/>
      <c r="AJ100" s="26"/>
      <c r="AK100" s="26"/>
      <c r="AL100" s="26"/>
      <c r="AM100" s="26"/>
      <c r="AN100" s="26"/>
      <c r="AO100" s="26"/>
      <c r="AP100" s="26"/>
      <c r="AQ100" s="26"/>
      <c r="AX100" s="24" t="str">
        <f t="shared" si="0"/>
        <v>-</v>
      </c>
    </row>
    <row r="101" spans="1:50" s="24" customFormat="1" ht="15.75" x14ac:dyDescent="0.25">
      <c r="A101" s="41">
        <v>95</v>
      </c>
      <c r="B101" s="56"/>
      <c r="C101" s="41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33"/>
      <c r="AH101" s="35"/>
      <c r="AI101" s="25"/>
      <c r="AJ101" s="26"/>
      <c r="AK101" s="26"/>
      <c r="AL101" s="26"/>
      <c r="AM101" s="26"/>
      <c r="AN101" s="26"/>
      <c r="AO101" s="26"/>
      <c r="AP101" s="26"/>
      <c r="AQ101" s="26"/>
      <c r="AX101" s="24" t="str">
        <f t="shared" si="0"/>
        <v>-</v>
      </c>
    </row>
    <row r="102" spans="1:50" s="24" customFormat="1" ht="15.75" x14ac:dyDescent="0.25">
      <c r="A102" s="41">
        <v>96</v>
      </c>
      <c r="B102" s="56"/>
      <c r="C102" s="41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33"/>
      <c r="AH102" s="35"/>
      <c r="AI102" s="25"/>
      <c r="AJ102" s="26"/>
      <c r="AK102" s="26"/>
      <c r="AL102" s="26"/>
      <c r="AM102" s="26"/>
      <c r="AN102" s="26"/>
      <c r="AO102" s="26"/>
      <c r="AP102" s="26"/>
      <c r="AQ102" s="26"/>
      <c r="AX102" s="24" t="str">
        <f t="shared" si="0"/>
        <v>-</v>
      </c>
    </row>
    <row r="103" spans="1:50" s="24" customFormat="1" ht="15.75" x14ac:dyDescent="0.25">
      <c r="A103" s="41">
        <v>97</v>
      </c>
      <c r="B103" s="56"/>
      <c r="C103" s="41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33"/>
      <c r="AH103" s="35"/>
      <c r="AI103" s="25"/>
      <c r="AJ103" s="26"/>
      <c r="AK103" s="26"/>
      <c r="AL103" s="26"/>
      <c r="AM103" s="26"/>
      <c r="AN103" s="26"/>
      <c r="AO103" s="26"/>
      <c r="AP103" s="26"/>
      <c r="AQ103" s="26"/>
      <c r="AX103" s="24" t="str">
        <f t="shared" si="0"/>
        <v>-</v>
      </c>
    </row>
    <row r="104" spans="1:50" s="24" customFormat="1" ht="15.75" x14ac:dyDescent="0.25">
      <c r="A104" s="41">
        <v>98</v>
      </c>
      <c r="B104" s="56"/>
      <c r="C104" s="41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33"/>
      <c r="AH104" s="35"/>
      <c r="AI104" s="25"/>
      <c r="AJ104" s="26"/>
      <c r="AK104" s="26"/>
      <c r="AL104" s="26"/>
      <c r="AM104" s="26"/>
      <c r="AN104" s="26"/>
      <c r="AO104" s="26"/>
      <c r="AP104" s="26"/>
      <c r="AQ104" s="26"/>
      <c r="AX104" s="24" t="str">
        <f t="shared" si="0"/>
        <v>-</v>
      </c>
    </row>
    <row r="105" spans="1:50" s="24" customFormat="1" ht="15.75" x14ac:dyDescent="0.25">
      <c r="A105" s="41">
        <v>99</v>
      </c>
      <c r="B105" s="56"/>
      <c r="C105" s="41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33"/>
      <c r="AH105" s="35"/>
      <c r="AI105" s="25"/>
      <c r="AJ105" s="26"/>
      <c r="AK105" s="26"/>
      <c r="AL105" s="26"/>
      <c r="AM105" s="26"/>
      <c r="AN105" s="26"/>
      <c r="AO105" s="26"/>
      <c r="AP105" s="26"/>
      <c r="AQ105" s="26"/>
      <c r="AX105" s="24" t="str">
        <f t="shared" si="0"/>
        <v>-</v>
      </c>
    </row>
    <row r="106" spans="1:50" s="24" customFormat="1" ht="15.75" x14ac:dyDescent="0.25">
      <c r="A106" s="41">
        <v>100</v>
      </c>
      <c r="B106" s="56"/>
      <c r="C106" s="41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33"/>
      <c r="AH106" s="35"/>
      <c r="AI106" s="25"/>
      <c r="AJ106" s="26"/>
      <c r="AK106" s="26"/>
      <c r="AL106" s="26"/>
      <c r="AM106" s="26"/>
      <c r="AN106" s="26"/>
      <c r="AO106" s="26"/>
      <c r="AP106" s="26"/>
      <c r="AQ106" s="26"/>
      <c r="AX106" s="24" t="str">
        <f t="shared" si="0"/>
        <v>-</v>
      </c>
    </row>
    <row r="107" spans="1:50" s="24" customFormat="1" ht="15.75" x14ac:dyDescent="0.25">
      <c r="A107" s="41">
        <v>101</v>
      </c>
      <c r="B107" s="56"/>
      <c r="C107" s="41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33"/>
      <c r="AH107" s="35"/>
      <c r="AI107" s="25"/>
      <c r="AJ107" s="26"/>
      <c r="AK107" s="26"/>
      <c r="AL107" s="26"/>
      <c r="AM107" s="26"/>
      <c r="AN107" s="26"/>
      <c r="AO107" s="26"/>
      <c r="AP107" s="26"/>
      <c r="AQ107" s="26"/>
      <c r="AX107" s="24" t="str">
        <f t="shared" si="0"/>
        <v>-</v>
      </c>
    </row>
    <row r="108" spans="1:50" s="24" customFormat="1" ht="15.75" x14ac:dyDescent="0.25">
      <c r="A108" s="41">
        <v>102</v>
      </c>
      <c r="B108" s="56"/>
      <c r="C108" s="41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33"/>
      <c r="AH108" s="35"/>
      <c r="AI108" s="25"/>
      <c r="AJ108" s="26"/>
      <c r="AK108" s="26"/>
      <c r="AL108" s="26"/>
      <c r="AM108" s="26"/>
      <c r="AN108" s="26"/>
      <c r="AO108" s="26"/>
      <c r="AP108" s="26"/>
      <c r="AQ108" s="26"/>
      <c r="AX108" s="24" t="str">
        <f t="shared" si="0"/>
        <v>-</v>
      </c>
    </row>
    <row r="109" spans="1:50" s="24" customFormat="1" ht="15.75" x14ac:dyDescent="0.25">
      <c r="A109" s="41">
        <v>103</v>
      </c>
      <c r="B109" s="56"/>
      <c r="C109" s="41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33"/>
      <c r="AH109" s="35"/>
      <c r="AI109" s="25"/>
      <c r="AJ109" s="26"/>
      <c r="AK109" s="26"/>
      <c r="AL109" s="26"/>
      <c r="AM109" s="26"/>
      <c r="AN109" s="26"/>
      <c r="AO109" s="26"/>
      <c r="AP109" s="26"/>
      <c r="AQ109" s="26"/>
      <c r="AX109" s="24" t="str">
        <f t="shared" si="0"/>
        <v>-</v>
      </c>
    </row>
    <row r="110" spans="1:50" s="24" customFormat="1" ht="15.75" x14ac:dyDescent="0.25">
      <c r="A110" s="41">
        <v>104</v>
      </c>
      <c r="B110" s="56"/>
      <c r="C110" s="41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33"/>
      <c r="AH110" s="35"/>
      <c r="AI110" s="25"/>
      <c r="AJ110" s="26"/>
      <c r="AK110" s="26"/>
      <c r="AL110" s="26"/>
      <c r="AM110" s="26"/>
      <c r="AN110" s="26"/>
      <c r="AO110" s="26"/>
      <c r="AP110" s="26"/>
      <c r="AQ110" s="26"/>
      <c r="AX110" s="24" t="str">
        <f t="shared" si="0"/>
        <v>-</v>
      </c>
    </row>
    <row r="111" spans="1:50" s="24" customFormat="1" ht="15.75" x14ac:dyDescent="0.25">
      <c r="A111" s="41">
        <v>105</v>
      </c>
      <c r="B111" s="56"/>
      <c r="C111" s="41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33"/>
      <c r="AH111" s="35"/>
      <c r="AI111" s="25"/>
      <c r="AJ111" s="26"/>
      <c r="AK111" s="26"/>
      <c r="AL111" s="26"/>
      <c r="AM111" s="26"/>
      <c r="AN111" s="26"/>
      <c r="AO111" s="26"/>
      <c r="AP111" s="26"/>
      <c r="AQ111" s="26"/>
      <c r="AX111" s="24" t="str">
        <f t="shared" si="0"/>
        <v>-</v>
      </c>
    </row>
    <row r="112" spans="1:50" s="24" customFormat="1" ht="15.75" x14ac:dyDescent="0.25">
      <c r="A112" s="41">
        <v>106</v>
      </c>
      <c r="B112" s="56"/>
      <c r="C112" s="41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33"/>
      <c r="AH112" s="35"/>
      <c r="AI112" s="25"/>
      <c r="AJ112" s="26"/>
      <c r="AK112" s="26"/>
      <c r="AL112" s="26"/>
      <c r="AM112" s="26"/>
      <c r="AN112" s="26"/>
      <c r="AO112" s="26"/>
      <c r="AP112" s="26"/>
      <c r="AQ112" s="26"/>
      <c r="AX112" s="24" t="str">
        <f t="shared" si="0"/>
        <v>-</v>
      </c>
    </row>
    <row r="113" spans="1:50" s="24" customFormat="1" ht="15.75" x14ac:dyDescent="0.25">
      <c r="A113" s="41">
        <v>107</v>
      </c>
      <c r="B113" s="56"/>
      <c r="C113" s="41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33"/>
      <c r="AH113" s="35"/>
      <c r="AI113" s="25"/>
      <c r="AJ113" s="26"/>
      <c r="AK113" s="26"/>
      <c r="AL113" s="26"/>
      <c r="AM113" s="26"/>
      <c r="AN113" s="26"/>
      <c r="AO113" s="26"/>
      <c r="AP113" s="26"/>
      <c r="AQ113" s="26"/>
      <c r="AX113" s="24" t="str">
        <f t="shared" si="0"/>
        <v>-</v>
      </c>
    </row>
    <row r="114" spans="1:50" s="24" customFormat="1" ht="15.75" x14ac:dyDescent="0.25">
      <c r="A114" s="41">
        <v>108</v>
      </c>
      <c r="B114" s="56"/>
      <c r="C114" s="41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33"/>
      <c r="AH114" s="35"/>
      <c r="AI114" s="25"/>
      <c r="AJ114" s="26"/>
      <c r="AK114" s="26"/>
      <c r="AL114" s="26"/>
      <c r="AM114" s="26"/>
      <c r="AN114" s="26"/>
      <c r="AO114" s="26"/>
      <c r="AP114" s="26"/>
      <c r="AQ114" s="26"/>
      <c r="AX114" s="24" t="str">
        <f t="shared" si="0"/>
        <v>-</v>
      </c>
    </row>
    <row r="115" spans="1:50" s="24" customFormat="1" ht="15.75" x14ac:dyDescent="0.25">
      <c r="A115" s="41">
        <v>109</v>
      </c>
      <c r="B115" s="56"/>
      <c r="C115" s="41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33"/>
      <c r="AH115" s="35"/>
      <c r="AI115" s="25"/>
      <c r="AJ115" s="26"/>
      <c r="AK115" s="26"/>
      <c r="AL115" s="26"/>
      <c r="AM115" s="26"/>
      <c r="AN115" s="26"/>
      <c r="AO115" s="26"/>
      <c r="AP115" s="26"/>
      <c r="AQ115" s="26"/>
      <c r="AX115" s="24" t="str">
        <f t="shared" si="0"/>
        <v>-</v>
      </c>
    </row>
    <row r="116" spans="1:50" s="24" customFormat="1" ht="15.75" x14ac:dyDescent="0.25">
      <c r="A116" s="41">
        <v>110</v>
      </c>
      <c r="B116" s="56"/>
      <c r="C116" s="41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33"/>
      <c r="AH116" s="35"/>
      <c r="AI116" s="25"/>
      <c r="AJ116" s="26"/>
      <c r="AK116" s="26"/>
      <c r="AL116" s="26"/>
      <c r="AM116" s="26"/>
      <c r="AN116" s="26"/>
      <c r="AO116" s="26"/>
      <c r="AP116" s="26"/>
      <c r="AQ116" s="26"/>
      <c r="AX116" s="24" t="str">
        <f t="shared" si="0"/>
        <v>-</v>
      </c>
    </row>
    <row r="117" spans="1:50" s="24" customFormat="1" ht="15.75" x14ac:dyDescent="0.25">
      <c r="A117" s="41">
        <v>111</v>
      </c>
      <c r="B117" s="56"/>
      <c r="C117" s="41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33"/>
      <c r="AH117" s="35"/>
      <c r="AI117" s="25"/>
      <c r="AJ117" s="26"/>
      <c r="AK117" s="26"/>
      <c r="AL117" s="26"/>
      <c r="AM117" s="26"/>
      <c r="AN117" s="26"/>
      <c r="AO117" s="26"/>
      <c r="AP117" s="26"/>
      <c r="AQ117" s="26"/>
      <c r="AX117" s="24" t="str">
        <f t="shared" si="0"/>
        <v>-</v>
      </c>
    </row>
    <row r="118" spans="1:50" s="24" customFormat="1" ht="15.75" x14ac:dyDescent="0.25">
      <c r="A118" s="41">
        <v>112</v>
      </c>
      <c r="B118" s="56"/>
      <c r="C118" s="41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33"/>
      <c r="AH118" s="35"/>
      <c r="AI118" s="25"/>
      <c r="AJ118" s="26"/>
      <c r="AK118" s="26"/>
      <c r="AL118" s="26"/>
      <c r="AM118" s="26"/>
      <c r="AN118" s="26"/>
      <c r="AO118" s="26"/>
      <c r="AP118" s="26"/>
      <c r="AQ118" s="26"/>
      <c r="AX118" s="24" t="str">
        <f t="shared" si="0"/>
        <v>-</v>
      </c>
    </row>
    <row r="119" spans="1:50" s="24" customFormat="1" ht="15.75" x14ac:dyDescent="0.25">
      <c r="A119" s="41">
        <v>113</v>
      </c>
      <c r="B119" s="56"/>
      <c r="C119" s="41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33"/>
      <c r="AH119" s="35"/>
      <c r="AI119" s="25"/>
      <c r="AJ119" s="26"/>
      <c r="AK119" s="26"/>
      <c r="AL119" s="26"/>
      <c r="AM119" s="26"/>
      <c r="AN119" s="26"/>
      <c r="AO119" s="26"/>
      <c r="AP119" s="26"/>
      <c r="AQ119" s="26"/>
      <c r="AX119" s="24" t="str">
        <f t="shared" si="0"/>
        <v>-</v>
      </c>
    </row>
    <row r="120" spans="1:50" s="24" customFormat="1" ht="15.75" x14ac:dyDescent="0.25">
      <c r="A120" s="41">
        <v>114</v>
      </c>
      <c r="B120" s="56"/>
      <c r="C120" s="41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33"/>
      <c r="AH120" s="35"/>
      <c r="AI120" s="25"/>
      <c r="AJ120" s="26"/>
      <c r="AK120" s="26"/>
      <c r="AL120" s="26"/>
      <c r="AM120" s="26"/>
      <c r="AN120" s="26"/>
      <c r="AO120" s="26"/>
      <c r="AP120" s="26"/>
      <c r="AQ120" s="26"/>
      <c r="AX120" s="24" t="str">
        <f t="shared" si="0"/>
        <v>-</v>
      </c>
    </row>
    <row r="121" spans="1:50" s="24" customFormat="1" ht="15.75" x14ac:dyDescent="0.25">
      <c r="A121" s="41">
        <v>115</v>
      </c>
      <c r="B121" s="56"/>
      <c r="C121" s="41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33"/>
      <c r="AH121" s="35"/>
      <c r="AI121" s="25"/>
      <c r="AJ121" s="26"/>
      <c r="AK121" s="26"/>
      <c r="AL121" s="26"/>
      <c r="AM121" s="26"/>
      <c r="AN121" s="26"/>
      <c r="AO121" s="26"/>
      <c r="AP121" s="26"/>
      <c r="AQ121" s="26"/>
      <c r="AX121" s="24" t="str">
        <f t="shared" si="0"/>
        <v>-</v>
      </c>
    </row>
    <row r="122" spans="1:50" s="24" customFormat="1" ht="15.75" x14ac:dyDescent="0.25">
      <c r="A122" s="41">
        <v>116</v>
      </c>
      <c r="B122" s="56"/>
      <c r="C122" s="41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33"/>
      <c r="AH122" s="35"/>
      <c r="AI122" s="25"/>
      <c r="AJ122" s="26"/>
      <c r="AK122" s="26"/>
      <c r="AL122" s="26"/>
      <c r="AM122" s="26"/>
      <c r="AN122" s="26"/>
      <c r="AO122" s="26"/>
      <c r="AP122" s="26"/>
      <c r="AQ122" s="26"/>
      <c r="AX122" s="24" t="str">
        <f t="shared" si="0"/>
        <v>-</v>
      </c>
    </row>
    <row r="123" spans="1:50" s="24" customFormat="1" ht="15.75" x14ac:dyDescent="0.25">
      <c r="A123" s="41">
        <v>117</v>
      </c>
      <c r="B123" s="56"/>
      <c r="C123" s="41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33"/>
      <c r="AH123" s="35"/>
      <c r="AI123" s="25"/>
      <c r="AJ123" s="26"/>
      <c r="AK123" s="26"/>
      <c r="AL123" s="26"/>
      <c r="AM123" s="26"/>
      <c r="AN123" s="26"/>
      <c r="AO123" s="26"/>
      <c r="AP123" s="26"/>
      <c r="AQ123" s="26"/>
      <c r="AX123" s="24" t="str">
        <f t="shared" si="0"/>
        <v>-</v>
      </c>
    </row>
    <row r="124" spans="1:50" s="24" customFormat="1" ht="15.75" x14ac:dyDescent="0.25">
      <c r="A124" s="41">
        <v>118</v>
      </c>
      <c r="B124" s="56"/>
      <c r="C124" s="41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33"/>
      <c r="AH124" s="35"/>
      <c r="AI124" s="25"/>
      <c r="AJ124" s="26"/>
      <c r="AK124" s="26"/>
      <c r="AL124" s="26"/>
      <c r="AM124" s="26"/>
      <c r="AN124" s="26"/>
      <c r="AO124" s="26"/>
      <c r="AP124" s="26"/>
      <c r="AQ124" s="26"/>
      <c r="AX124" s="24" t="str">
        <f t="shared" si="0"/>
        <v>-</v>
      </c>
    </row>
    <row r="125" spans="1:50" s="24" customFormat="1" ht="15.75" x14ac:dyDescent="0.25">
      <c r="A125" s="41">
        <v>119</v>
      </c>
      <c r="B125" s="56"/>
      <c r="C125" s="41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33"/>
      <c r="AH125" s="35"/>
      <c r="AI125" s="25"/>
      <c r="AJ125" s="26"/>
      <c r="AK125" s="26"/>
      <c r="AL125" s="26"/>
      <c r="AM125" s="26"/>
      <c r="AN125" s="26"/>
      <c r="AO125" s="26"/>
      <c r="AP125" s="26"/>
      <c r="AQ125" s="26"/>
      <c r="AX125" s="24" t="str">
        <f t="shared" si="0"/>
        <v>-</v>
      </c>
    </row>
    <row r="126" spans="1:50" s="24" customFormat="1" ht="15.75" x14ac:dyDescent="0.25">
      <c r="A126" s="41">
        <v>120</v>
      </c>
      <c r="B126" s="56"/>
      <c r="C126" s="41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33"/>
      <c r="AH126" s="35"/>
      <c r="AI126" s="25"/>
      <c r="AJ126" s="26"/>
      <c r="AK126" s="26"/>
      <c r="AL126" s="26"/>
      <c r="AM126" s="26"/>
      <c r="AN126" s="26"/>
      <c r="AO126" s="26"/>
      <c r="AP126" s="26"/>
      <c r="AQ126" s="26"/>
      <c r="AX126" s="24" t="str">
        <f t="shared" si="0"/>
        <v>-</v>
      </c>
    </row>
    <row r="127" spans="1:50" s="24" customFormat="1" ht="15.75" x14ac:dyDescent="0.25">
      <c r="A127" s="41">
        <v>121</v>
      </c>
      <c r="B127" s="56"/>
      <c r="C127" s="41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33"/>
      <c r="AH127" s="35"/>
      <c r="AI127" s="25"/>
      <c r="AJ127" s="26"/>
      <c r="AK127" s="26"/>
      <c r="AL127" s="26"/>
      <c r="AM127" s="26"/>
      <c r="AN127" s="26"/>
      <c r="AO127" s="26"/>
      <c r="AP127" s="26"/>
      <c r="AQ127" s="26"/>
      <c r="AX127" s="24" t="str">
        <f t="shared" si="0"/>
        <v>-</v>
      </c>
    </row>
    <row r="128" spans="1:50" s="24" customFormat="1" ht="15.75" x14ac:dyDescent="0.25">
      <c r="A128" s="41">
        <v>122</v>
      </c>
      <c r="B128" s="56"/>
      <c r="C128" s="41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33"/>
      <c r="AH128" s="35"/>
      <c r="AI128" s="25"/>
      <c r="AJ128" s="26"/>
      <c r="AK128" s="26"/>
      <c r="AL128" s="26"/>
      <c r="AM128" s="26"/>
      <c r="AN128" s="26"/>
      <c r="AO128" s="26"/>
      <c r="AP128" s="26"/>
      <c r="AQ128" s="26"/>
      <c r="AX128" s="24" t="str">
        <f t="shared" si="0"/>
        <v>-</v>
      </c>
    </row>
    <row r="129" spans="1:50" s="24" customFormat="1" ht="15.75" x14ac:dyDescent="0.25">
      <c r="A129" s="41">
        <v>123</v>
      </c>
      <c r="B129" s="56"/>
      <c r="C129" s="41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33"/>
      <c r="AH129" s="35"/>
      <c r="AI129" s="25"/>
      <c r="AJ129" s="26"/>
      <c r="AK129" s="26"/>
      <c r="AL129" s="26"/>
      <c r="AM129" s="26"/>
      <c r="AN129" s="26"/>
      <c r="AO129" s="26"/>
      <c r="AP129" s="26"/>
      <c r="AQ129" s="26"/>
      <c r="AX129" s="24" t="str">
        <f t="shared" si="0"/>
        <v>-</v>
      </c>
    </row>
    <row r="130" spans="1:50" s="24" customFormat="1" ht="15.75" x14ac:dyDescent="0.25">
      <c r="A130" s="41">
        <v>124</v>
      </c>
      <c r="B130" s="56"/>
      <c r="C130" s="41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33"/>
      <c r="AH130" s="35"/>
      <c r="AI130" s="25"/>
      <c r="AJ130" s="26"/>
      <c r="AK130" s="26"/>
      <c r="AL130" s="26"/>
      <c r="AM130" s="26"/>
      <c r="AN130" s="26"/>
      <c r="AO130" s="26"/>
      <c r="AP130" s="26"/>
      <c r="AQ130" s="26"/>
      <c r="AX130" s="24" t="str">
        <f t="shared" si="0"/>
        <v>-</v>
      </c>
    </row>
    <row r="131" spans="1:50" s="24" customFormat="1" ht="15.75" x14ac:dyDescent="0.25">
      <c r="A131" s="41">
        <v>125</v>
      </c>
      <c r="B131" s="56"/>
      <c r="C131" s="41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33"/>
      <c r="AH131" s="35"/>
      <c r="AI131" s="25"/>
      <c r="AJ131" s="26"/>
      <c r="AK131" s="26"/>
      <c r="AL131" s="26"/>
      <c r="AM131" s="26"/>
      <c r="AN131" s="26"/>
      <c r="AO131" s="26"/>
      <c r="AP131" s="26"/>
      <c r="AQ131" s="26"/>
      <c r="AX131" s="24" t="str">
        <f t="shared" si="0"/>
        <v>-</v>
      </c>
    </row>
    <row r="132" spans="1:50" s="24" customFormat="1" ht="15.75" x14ac:dyDescent="0.25">
      <c r="A132" s="41">
        <v>126</v>
      </c>
      <c r="B132" s="56"/>
      <c r="C132" s="41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33"/>
      <c r="AH132" s="35"/>
      <c r="AI132" s="25"/>
      <c r="AJ132" s="26"/>
      <c r="AK132" s="26"/>
      <c r="AL132" s="26"/>
      <c r="AM132" s="26"/>
      <c r="AN132" s="26"/>
      <c r="AO132" s="26"/>
      <c r="AP132" s="26"/>
      <c r="AQ132" s="26"/>
      <c r="AX132" s="24" t="str">
        <f t="shared" si="0"/>
        <v>-</v>
      </c>
    </row>
    <row r="133" spans="1:50" s="24" customFormat="1" ht="15.75" x14ac:dyDescent="0.25">
      <c r="A133" s="41">
        <v>127</v>
      </c>
      <c r="B133" s="56"/>
      <c r="C133" s="41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33"/>
      <c r="AH133" s="35"/>
      <c r="AI133" s="25"/>
      <c r="AJ133" s="26"/>
      <c r="AK133" s="26"/>
      <c r="AL133" s="26"/>
      <c r="AM133" s="26"/>
      <c r="AN133" s="26"/>
      <c r="AO133" s="26"/>
      <c r="AP133" s="26"/>
      <c r="AQ133" s="26"/>
      <c r="AX133" s="24" t="str">
        <f t="shared" si="0"/>
        <v>-</v>
      </c>
    </row>
    <row r="134" spans="1:50" s="24" customFormat="1" ht="15.75" x14ac:dyDescent="0.25">
      <c r="A134" s="41">
        <v>128</v>
      </c>
      <c r="B134" s="56"/>
      <c r="C134" s="41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33"/>
      <c r="AH134" s="35"/>
      <c r="AI134" s="25"/>
      <c r="AJ134" s="26"/>
      <c r="AK134" s="26"/>
      <c r="AL134" s="26"/>
      <c r="AM134" s="26"/>
      <c r="AN134" s="26"/>
      <c r="AO134" s="26"/>
      <c r="AP134" s="26"/>
      <c r="AQ134" s="26"/>
      <c r="AX134" s="24" t="str">
        <f t="shared" si="0"/>
        <v>-</v>
      </c>
    </row>
    <row r="135" spans="1:50" s="24" customFormat="1" ht="15.75" x14ac:dyDescent="0.25">
      <c r="A135" s="41">
        <v>129</v>
      </c>
      <c r="B135" s="56"/>
      <c r="C135" s="41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33"/>
      <c r="AH135" s="35"/>
      <c r="AI135" s="25"/>
      <c r="AJ135" s="26"/>
      <c r="AK135" s="26"/>
      <c r="AL135" s="26"/>
      <c r="AM135" s="26"/>
      <c r="AN135" s="26"/>
      <c r="AO135" s="26"/>
      <c r="AP135" s="26"/>
      <c r="AQ135" s="26"/>
      <c r="AX135" s="24" t="str">
        <f t="shared" si="0"/>
        <v>-</v>
      </c>
    </row>
    <row r="136" spans="1:50" s="24" customFormat="1" ht="15.75" x14ac:dyDescent="0.25">
      <c r="A136" s="41">
        <v>130</v>
      </c>
      <c r="B136" s="56"/>
      <c r="C136" s="41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33"/>
      <c r="AH136" s="35"/>
      <c r="AI136" s="25"/>
      <c r="AJ136" s="26"/>
      <c r="AK136" s="26"/>
      <c r="AL136" s="26"/>
      <c r="AM136" s="26"/>
      <c r="AN136" s="26"/>
      <c r="AO136" s="26"/>
      <c r="AP136" s="26"/>
      <c r="AQ136" s="26"/>
      <c r="AX136" s="24" t="str">
        <f t="shared" si="0"/>
        <v>-</v>
      </c>
    </row>
    <row r="137" spans="1:50" s="24" customFormat="1" ht="15.75" x14ac:dyDescent="0.25">
      <c r="A137" s="41">
        <v>131</v>
      </c>
      <c r="B137" s="56"/>
      <c r="C137" s="41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33"/>
      <c r="AH137" s="35"/>
      <c r="AI137" s="25"/>
      <c r="AJ137" s="26"/>
      <c r="AK137" s="26"/>
      <c r="AL137" s="26"/>
      <c r="AM137" s="26"/>
      <c r="AN137" s="26"/>
      <c r="AO137" s="26"/>
      <c r="AP137" s="26"/>
      <c r="AQ137" s="26"/>
      <c r="AX137" s="24" t="str">
        <f t="shared" si="0"/>
        <v>-</v>
      </c>
    </row>
    <row r="138" spans="1:50" s="24" customFormat="1" ht="15.75" x14ac:dyDescent="0.25">
      <c r="A138" s="41">
        <v>132</v>
      </c>
      <c r="B138" s="56"/>
      <c r="C138" s="41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33"/>
      <c r="AH138" s="35"/>
      <c r="AI138" s="25"/>
      <c r="AJ138" s="26"/>
      <c r="AK138" s="26"/>
      <c r="AL138" s="26"/>
      <c r="AM138" s="26"/>
      <c r="AN138" s="26"/>
      <c r="AO138" s="26"/>
      <c r="AP138" s="26"/>
      <c r="AQ138" s="26"/>
      <c r="AX138" s="24" t="str">
        <f t="shared" si="0"/>
        <v>-</v>
      </c>
    </row>
    <row r="139" spans="1:50" s="24" customFormat="1" ht="15.75" x14ac:dyDescent="0.25">
      <c r="A139" s="41">
        <v>133</v>
      </c>
      <c r="B139" s="56"/>
      <c r="C139" s="41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33"/>
      <c r="AH139" s="35"/>
      <c r="AI139" s="25"/>
      <c r="AJ139" s="26"/>
      <c r="AK139" s="26"/>
      <c r="AL139" s="26"/>
      <c r="AM139" s="26"/>
      <c r="AN139" s="26"/>
      <c r="AO139" s="26"/>
      <c r="AP139" s="26"/>
      <c r="AQ139" s="26"/>
      <c r="AX139" s="24" t="str">
        <f t="shared" si="0"/>
        <v>-</v>
      </c>
    </row>
    <row r="140" spans="1:50" s="24" customFormat="1" ht="15.75" x14ac:dyDescent="0.25">
      <c r="A140" s="41">
        <v>134</v>
      </c>
      <c r="B140" s="56"/>
      <c r="C140" s="41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33"/>
      <c r="AH140" s="35"/>
      <c r="AI140" s="25"/>
      <c r="AJ140" s="26"/>
      <c r="AK140" s="26"/>
      <c r="AL140" s="26"/>
      <c r="AM140" s="26"/>
      <c r="AN140" s="26"/>
      <c r="AO140" s="26"/>
      <c r="AP140" s="26"/>
      <c r="AQ140" s="26"/>
      <c r="AX140" s="24" t="str">
        <f t="shared" si="0"/>
        <v>-</v>
      </c>
    </row>
    <row r="141" spans="1:50" s="24" customFormat="1" ht="15.75" x14ac:dyDescent="0.25">
      <c r="A141" s="41">
        <v>135</v>
      </c>
      <c r="B141" s="56"/>
      <c r="C141" s="41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33"/>
      <c r="AH141" s="35"/>
      <c r="AI141" s="25"/>
      <c r="AJ141" s="26"/>
      <c r="AK141" s="26"/>
      <c r="AL141" s="26"/>
      <c r="AM141" s="26"/>
      <c r="AN141" s="26"/>
      <c r="AO141" s="26"/>
      <c r="AP141" s="26"/>
      <c r="AQ141" s="26"/>
      <c r="AX141" s="24" t="str">
        <f t="shared" si="0"/>
        <v>-</v>
      </c>
    </row>
    <row r="142" spans="1:50" s="24" customFormat="1" ht="15.75" x14ac:dyDescent="0.25">
      <c r="A142" s="41">
        <v>136</v>
      </c>
      <c r="B142" s="56"/>
      <c r="C142" s="41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33"/>
      <c r="AH142" s="35"/>
      <c r="AI142" s="25"/>
      <c r="AJ142" s="26"/>
      <c r="AK142" s="26"/>
      <c r="AL142" s="26"/>
      <c r="AM142" s="26"/>
      <c r="AN142" s="26"/>
      <c r="AO142" s="26"/>
      <c r="AP142" s="26"/>
      <c r="AQ142" s="26"/>
      <c r="AX142" s="24" t="str">
        <f t="shared" si="0"/>
        <v>-</v>
      </c>
    </row>
    <row r="143" spans="1:50" s="24" customFormat="1" ht="15.75" x14ac:dyDescent="0.25">
      <c r="A143" s="41">
        <v>137</v>
      </c>
      <c r="B143" s="56"/>
      <c r="C143" s="41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33"/>
      <c r="AH143" s="35"/>
      <c r="AI143" s="25"/>
      <c r="AJ143" s="26"/>
      <c r="AK143" s="26"/>
      <c r="AL143" s="26"/>
      <c r="AM143" s="26"/>
      <c r="AN143" s="26"/>
      <c r="AO143" s="26"/>
      <c r="AP143" s="26"/>
      <c r="AQ143" s="26"/>
      <c r="AX143" s="24" t="str">
        <f t="shared" si="0"/>
        <v>-</v>
      </c>
    </row>
    <row r="144" spans="1:50" s="24" customFormat="1" ht="15.75" x14ac:dyDescent="0.25">
      <c r="A144" s="41">
        <v>138</v>
      </c>
      <c r="B144" s="56"/>
      <c r="C144" s="41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33"/>
      <c r="AH144" s="35"/>
      <c r="AI144" s="25"/>
      <c r="AJ144" s="26"/>
      <c r="AK144" s="26"/>
      <c r="AL144" s="26"/>
      <c r="AM144" s="26"/>
      <c r="AN144" s="26"/>
      <c r="AO144" s="26"/>
      <c r="AP144" s="26"/>
      <c r="AQ144" s="26"/>
      <c r="AX144" s="24" t="str">
        <f t="shared" si="0"/>
        <v>-</v>
      </c>
    </row>
    <row r="145" spans="1:50" s="24" customFormat="1" ht="15.75" x14ac:dyDescent="0.25">
      <c r="A145" s="41">
        <v>139</v>
      </c>
      <c r="B145" s="56"/>
      <c r="C145" s="41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33"/>
      <c r="AH145" s="35"/>
      <c r="AI145" s="25"/>
      <c r="AJ145" s="26"/>
      <c r="AK145" s="26"/>
      <c r="AL145" s="26"/>
      <c r="AM145" s="26"/>
      <c r="AN145" s="26"/>
      <c r="AO145" s="26"/>
      <c r="AP145" s="26"/>
      <c r="AQ145" s="26"/>
      <c r="AX145" s="24" t="str">
        <f t="shared" si="0"/>
        <v>-</v>
      </c>
    </row>
    <row r="146" spans="1:50" s="24" customFormat="1" ht="15.75" x14ac:dyDescent="0.25">
      <c r="A146" s="41">
        <v>140</v>
      </c>
      <c r="B146" s="56"/>
      <c r="C146" s="41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33"/>
      <c r="AH146" s="35"/>
      <c r="AI146" s="25"/>
      <c r="AJ146" s="26"/>
      <c r="AK146" s="26"/>
      <c r="AL146" s="26"/>
      <c r="AM146" s="26"/>
      <c r="AN146" s="26"/>
      <c r="AO146" s="26"/>
      <c r="AP146" s="26"/>
      <c r="AQ146" s="26"/>
      <c r="AX146" s="24" t="str">
        <f t="shared" si="0"/>
        <v>-</v>
      </c>
    </row>
    <row r="147" spans="1:50" s="24" customFormat="1" ht="15.75" x14ac:dyDescent="0.25">
      <c r="A147" s="41">
        <v>141</v>
      </c>
      <c r="B147" s="56"/>
      <c r="C147" s="41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33"/>
      <c r="AH147" s="35"/>
      <c r="AI147" s="25"/>
      <c r="AJ147" s="26"/>
      <c r="AK147" s="26"/>
      <c r="AL147" s="26"/>
      <c r="AM147" s="26"/>
      <c r="AN147" s="26"/>
      <c r="AO147" s="26"/>
      <c r="AP147" s="26"/>
      <c r="AQ147" s="26"/>
      <c r="AX147" s="24" t="str">
        <f t="shared" si="0"/>
        <v>-</v>
      </c>
    </row>
    <row r="148" spans="1:50" s="24" customFormat="1" ht="15.75" x14ac:dyDescent="0.25">
      <c r="A148" s="41">
        <v>142</v>
      </c>
      <c r="B148" s="56"/>
      <c r="C148" s="41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33"/>
      <c r="AH148" s="35"/>
      <c r="AI148" s="25"/>
      <c r="AJ148" s="26"/>
      <c r="AK148" s="26"/>
      <c r="AL148" s="26"/>
      <c r="AM148" s="26"/>
      <c r="AN148" s="26"/>
      <c r="AO148" s="26"/>
      <c r="AP148" s="26"/>
      <c r="AQ148" s="26"/>
      <c r="AX148" s="24" t="str">
        <f t="shared" si="0"/>
        <v>-</v>
      </c>
    </row>
    <row r="149" spans="1:50" s="24" customFormat="1" ht="15.75" x14ac:dyDescent="0.25">
      <c r="A149" s="41">
        <v>143</v>
      </c>
      <c r="B149" s="56"/>
      <c r="C149" s="41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33"/>
      <c r="AH149" s="35"/>
      <c r="AI149" s="25"/>
      <c r="AJ149" s="26"/>
      <c r="AK149" s="26"/>
      <c r="AL149" s="26"/>
      <c r="AM149" s="26"/>
      <c r="AN149" s="26"/>
      <c r="AO149" s="26"/>
      <c r="AP149" s="26"/>
      <c r="AQ149" s="26"/>
      <c r="AX149" s="24" t="str">
        <f t="shared" si="0"/>
        <v>-</v>
      </c>
    </row>
    <row r="150" spans="1:50" s="24" customFormat="1" ht="15.75" x14ac:dyDescent="0.25">
      <c r="A150" s="41">
        <v>144</v>
      </c>
      <c r="B150" s="56"/>
      <c r="C150" s="41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33"/>
      <c r="AH150" s="35"/>
      <c r="AI150" s="25"/>
      <c r="AJ150" s="26"/>
      <c r="AK150" s="26"/>
      <c r="AL150" s="26"/>
      <c r="AM150" s="26"/>
      <c r="AN150" s="26"/>
      <c r="AO150" s="26"/>
      <c r="AP150" s="26"/>
      <c r="AQ150" s="26"/>
      <c r="AX150" s="24" t="str">
        <f t="shared" si="0"/>
        <v>-</v>
      </c>
    </row>
    <row r="151" spans="1:50" s="24" customFormat="1" ht="15.75" x14ac:dyDescent="0.25">
      <c r="A151" s="41">
        <v>145</v>
      </c>
      <c r="B151" s="56"/>
      <c r="C151" s="41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33"/>
      <c r="AH151" s="35"/>
      <c r="AI151" s="25"/>
      <c r="AJ151" s="26"/>
      <c r="AK151" s="26"/>
      <c r="AL151" s="26"/>
      <c r="AM151" s="26"/>
      <c r="AN151" s="26"/>
      <c r="AO151" s="26"/>
      <c r="AP151" s="26"/>
      <c r="AQ151" s="26"/>
      <c r="AX151" s="24" t="str">
        <f t="shared" si="0"/>
        <v>-</v>
      </c>
    </row>
    <row r="152" spans="1:50" s="24" customFormat="1" ht="15.75" x14ac:dyDescent="0.25">
      <c r="A152" s="41">
        <v>146</v>
      </c>
      <c r="B152" s="56"/>
      <c r="C152" s="41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33"/>
      <c r="AH152" s="35"/>
      <c r="AI152" s="25"/>
      <c r="AJ152" s="26"/>
      <c r="AK152" s="26"/>
      <c r="AL152" s="26"/>
      <c r="AM152" s="26"/>
      <c r="AN152" s="26"/>
      <c r="AO152" s="26"/>
      <c r="AP152" s="26"/>
      <c r="AQ152" s="26"/>
      <c r="AX152" s="24" t="str">
        <f t="shared" si="0"/>
        <v>-</v>
      </c>
    </row>
    <row r="153" spans="1:50" s="24" customFormat="1" ht="15.75" x14ac:dyDescent="0.25">
      <c r="A153" s="41">
        <v>147</v>
      </c>
      <c r="B153" s="56"/>
      <c r="C153" s="41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33"/>
      <c r="AH153" s="35"/>
      <c r="AI153" s="25"/>
      <c r="AJ153" s="26"/>
      <c r="AK153" s="26"/>
      <c r="AL153" s="26"/>
      <c r="AM153" s="26"/>
      <c r="AN153" s="26"/>
      <c r="AO153" s="26"/>
      <c r="AP153" s="26"/>
      <c r="AQ153" s="26"/>
      <c r="AX153" s="24" t="str">
        <f t="shared" si="0"/>
        <v>-</v>
      </c>
    </row>
    <row r="154" spans="1:50" s="24" customFormat="1" ht="15.75" x14ac:dyDescent="0.25">
      <c r="A154" s="41">
        <v>148</v>
      </c>
      <c r="B154" s="56"/>
      <c r="C154" s="41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33"/>
      <c r="AH154" s="35"/>
      <c r="AI154" s="25"/>
      <c r="AJ154" s="26"/>
      <c r="AK154" s="26"/>
      <c r="AL154" s="26"/>
      <c r="AM154" s="26"/>
      <c r="AN154" s="26"/>
      <c r="AO154" s="26"/>
      <c r="AP154" s="26"/>
      <c r="AQ154" s="26"/>
      <c r="AX154" s="24" t="str">
        <f t="shared" si="0"/>
        <v>-</v>
      </c>
    </row>
    <row r="155" spans="1:50" s="24" customFormat="1" ht="15.75" x14ac:dyDescent="0.25">
      <c r="A155" s="41">
        <v>149</v>
      </c>
      <c r="B155" s="56"/>
      <c r="C155" s="41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33"/>
      <c r="AH155" s="35"/>
      <c r="AI155" s="25"/>
      <c r="AJ155" s="26"/>
      <c r="AK155" s="26"/>
      <c r="AL155" s="26"/>
      <c r="AM155" s="26"/>
      <c r="AN155" s="26"/>
      <c r="AO155" s="26"/>
      <c r="AP155" s="26"/>
      <c r="AQ155" s="26"/>
      <c r="AX155" s="24" t="str">
        <f t="shared" si="0"/>
        <v>-</v>
      </c>
    </row>
    <row r="156" spans="1:50" s="24" customFormat="1" ht="15.75" x14ac:dyDescent="0.25">
      <c r="A156" s="41">
        <v>150</v>
      </c>
      <c r="B156" s="56"/>
      <c r="C156" s="41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33"/>
      <c r="AH156" s="35"/>
      <c r="AI156" s="25"/>
      <c r="AJ156" s="26"/>
      <c r="AK156" s="26"/>
      <c r="AL156" s="26"/>
      <c r="AM156" s="26"/>
      <c r="AN156" s="26"/>
      <c r="AO156" s="26"/>
      <c r="AP156" s="26"/>
      <c r="AQ156" s="26"/>
      <c r="AX156" s="24" t="str">
        <f t="shared" si="0"/>
        <v>-</v>
      </c>
    </row>
    <row r="157" spans="1:50" s="24" customFormat="1" ht="15.75" x14ac:dyDescent="0.25">
      <c r="A157" s="41">
        <v>151</v>
      </c>
      <c r="B157" s="56"/>
      <c r="C157" s="41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33"/>
      <c r="AH157" s="35"/>
      <c r="AI157" s="25"/>
      <c r="AJ157" s="26"/>
      <c r="AK157" s="26"/>
      <c r="AL157" s="26"/>
      <c r="AM157" s="26"/>
      <c r="AN157" s="26"/>
      <c r="AO157" s="26"/>
      <c r="AP157" s="26"/>
      <c r="AQ157" s="26"/>
      <c r="AX157" s="24" t="str">
        <f t="shared" si="0"/>
        <v>-</v>
      </c>
    </row>
    <row r="158" spans="1:50" s="24" customFormat="1" ht="15.75" x14ac:dyDescent="0.25">
      <c r="A158" s="41">
        <v>152</v>
      </c>
      <c r="B158" s="56"/>
      <c r="C158" s="41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33"/>
      <c r="AH158" s="35"/>
      <c r="AI158" s="25"/>
      <c r="AJ158" s="26"/>
      <c r="AK158" s="26"/>
      <c r="AL158" s="26"/>
      <c r="AM158" s="26"/>
      <c r="AN158" s="26"/>
      <c r="AO158" s="26"/>
      <c r="AP158" s="26"/>
      <c r="AQ158" s="26"/>
      <c r="AX158" s="24" t="str">
        <f t="shared" si="0"/>
        <v>-</v>
      </c>
    </row>
    <row r="159" spans="1:50" s="24" customFormat="1" ht="15.75" x14ac:dyDescent="0.25">
      <c r="A159" s="41">
        <v>153</v>
      </c>
      <c r="B159" s="56"/>
      <c r="C159" s="41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33"/>
      <c r="AH159" s="35"/>
      <c r="AI159" s="25"/>
      <c r="AJ159" s="26"/>
      <c r="AK159" s="26"/>
      <c r="AL159" s="26"/>
      <c r="AM159" s="26"/>
      <c r="AN159" s="26"/>
      <c r="AO159" s="26"/>
      <c r="AP159" s="26"/>
      <c r="AQ159" s="26"/>
      <c r="AX159" s="24" t="str">
        <f t="shared" si="0"/>
        <v>-</v>
      </c>
    </row>
    <row r="160" spans="1:50" s="24" customFormat="1" ht="15.75" x14ac:dyDescent="0.25">
      <c r="A160" s="41">
        <v>154</v>
      </c>
      <c r="B160" s="56"/>
      <c r="C160" s="41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33"/>
      <c r="AH160" s="35"/>
      <c r="AI160" s="25"/>
      <c r="AJ160" s="26"/>
      <c r="AK160" s="26"/>
      <c r="AL160" s="26"/>
      <c r="AM160" s="26"/>
      <c r="AN160" s="26"/>
      <c r="AO160" s="26"/>
      <c r="AP160" s="26"/>
      <c r="AQ160" s="26"/>
      <c r="AX160" s="24" t="str">
        <f t="shared" si="0"/>
        <v>-</v>
      </c>
    </row>
    <row r="161" spans="1:50" s="24" customFormat="1" ht="15.75" x14ac:dyDescent="0.25">
      <c r="A161" s="41">
        <v>155</v>
      </c>
      <c r="B161" s="56"/>
      <c r="C161" s="41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33"/>
      <c r="AH161" s="35"/>
      <c r="AI161" s="25"/>
      <c r="AJ161" s="26"/>
      <c r="AK161" s="26"/>
      <c r="AL161" s="26"/>
      <c r="AM161" s="26"/>
      <c r="AN161" s="26"/>
      <c r="AO161" s="26"/>
      <c r="AP161" s="26"/>
      <c r="AQ161" s="26"/>
      <c r="AX161" s="24" t="str">
        <f t="shared" si="0"/>
        <v>-</v>
      </c>
    </row>
    <row r="162" spans="1:50" s="24" customFormat="1" ht="15.75" x14ac:dyDescent="0.25">
      <c r="A162" s="41">
        <v>156</v>
      </c>
      <c r="B162" s="56"/>
      <c r="C162" s="41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33"/>
      <c r="AH162" s="35"/>
      <c r="AI162" s="25"/>
      <c r="AJ162" s="26"/>
      <c r="AK162" s="26"/>
      <c r="AL162" s="26"/>
      <c r="AM162" s="26"/>
      <c r="AN162" s="26"/>
      <c r="AO162" s="26"/>
      <c r="AP162" s="26"/>
      <c r="AQ162" s="26"/>
      <c r="AX162" s="24" t="str">
        <f t="shared" si="0"/>
        <v>-</v>
      </c>
    </row>
    <row r="163" spans="1:50" s="24" customFormat="1" ht="15.75" x14ac:dyDescent="0.25">
      <c r="A163" s="41">
        <v>157</v>
      </c>
      <c r="B163" s="56"/>
      <c r="C163" s="41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33"/>
      <c r="AH163" s="35"/>
      <c r="AI163" s="25"/>
      <c r="AJ163" s="26"/>
      <c r="AK163" s="26"/>
      <c r="AL163" s="26"/>
      <c r="AM163" s="26"/>
      <c r="AN163" s="26"/>
      <c r="AO163" s="26"/>
      <c r="AP163" s="26"/>
      <c r="AQ163" s="26"/>
      <c r="AX163" s="24" t="str">
        <f t="shared" si="0"/>
        <v>-</v>
      </c>
    </row>
    <row r="164" spans="1:50" s="24" customFormat="1" ht="15.75" x14ac:dyDescent="0.25">
      <c r="A164" s="41">
        <v>158</v>
      </c>
      <c r="B164" s="56"/>
      <c r="C164" s="41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33"/>
      <c r="AH164" s="35"/>
      <c r="AI164" s="25"/>
      <c r="AJ164" s="26"/>
      <c r="AK164" s="26"/>
      <c r="AL164" s="26"/>
      <c r="AM164" s="26"/>
      <c r="AN164" s="26"/>
      <c r="AO164" s="26"/>
      <c r="AP164" s="26"/>
      <c r="AQ164" s="26"/>
      <c r="AX164" s="24" t="str">
        <f t="shared" si="0"/>
        <v>-</v>
      </c>
    </row>
    <row r="165" spans="1:50" s="24" customFormat="1" ht="15.75" x14ac:dyDescent="0.25">
      <c r="A165" s="41">
        <v>159</v>
      </c>
      <c r="B165" s="56"/>
      <c r="C165" s="41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33"/>
      <c r="AH165" s="35"/>
      <c r="AI165" s="25"/>
      <c r="AJ165" s="26"/>
      <c r="AK165" s="26"/>
      <c r="AL165" s="26"/>
      <c r="AM165" s="26"/>
      <c r="AN165" s="26"/>
      <c r="AO165" s="26"/>
      <c r="AP165" s="26"/>
      <c r="AQ165" s="26"/>
      <c r="AX165" s="24" t="str">
        <f t="shared" si="0"/>
        <v>-</v>
      </c>
    </row>
    <row r="166" spans="1:50" s="26" customFormat="1" ht="15.75" x14ac:dyDescent="0.25">
      <c r="A166" s="41">
        <v>160</v>
      </c>
      <c r="B166" s="56"/>
      <c r="C166" s="41"/>
      <c r="D166" s="50"/>
      <c r="E166" s="50"/>
      <c r="F166" s="42"/>
      <c r="G166" s="50"/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41"/>
      <c r="AC166" s="50"/>
      <c r="AD166" s="50"/>
      <c r="AE166" s="50"/>
      <c r="AF166" s="50"/>
      <c r="AG166" s="35"/>
      <c r="AH166" s="33"/>
      <c r="AI166" s="25"/>
      <c r="AJ166" s="24"/>
      <c r="AK166" s="24"/>
      <c r="AL166" s="24"/>
      <c r="AM166" s="24"/>
      <c r="AN166" s="24"/>
      <c r="AO166" s="24"/>
      <c r="AP166" s="24"/>
      <c r="AQ166" s="24"/>
      <c r="AX166" s="24" t="str">
        <f t="shared" si="0"/>
        <v>-</v>
      </c>
    </row>
    <row r="167" spans="1:50" s="24" customFormat="1" ht="15.75" x14ac:dyDescent="0.25">
      <c r="A167" s="41">
        <v>161</v>
      </c>
      <c r="B167" s="56"/>
      <c r="C167" s="41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33"/>
      <c r="AH167" s="33"/>
      <c r="AI167" s="25"/>
      <c r="AX167" s="24" t="str">
        <f t="shared" si="0"/>
        <v>-</v>
      </c>
    </row>
    <row r="168" spans="1:50" s="24" customFormat="1" ht="15.75" x14ac:dyDescent="0.25">
      <c r="A168" s="41">
        <v>162</v>
      </c>
      <c r="B168" s="56"/>
      <c r="C168" s="41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33"/>
      <c r="AH168" s="33"/>
      <c r="AI168" s="25"/>
      <c r="AX168" s="24" t="str">
        <f t="shared" si="0"/>
        <v>-</v>
      </c>
    </row>
    <row r="169" spans="1:50" s="24" customFormat="1" ht="15.75" x14ac:dyDescent="0.25">
      <c r="A169" s="41">
        <v>163</v>
      </c>
      <c r="B169" s="56"/>
      <c r="C169" s="41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33"/>
      <c r="AH169" s="33"/>
      <c r="AI169" s="25"/>
      <c r="AX169" s="24" t="str">
        <f t="shared" si="0"/>
        <v>-</v>
      </c>
    </row>
    <row r="170" spans="1:50" s="24" customFormat="1" ht="15.75" x14ac:dyDescent="0.25">
      <c r="A170" s="41">
        <v>164</v>
      </c>
      <c r="B170" s="56"/>
      <c r="C170" s="41"/>
      <c r="D170" s="42"/>
      <c r="E170" s="42"/>
      <c r="F170" s="42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2"/>
      <c r="AG170" s="33"/>
      <c r="AH170" s="33"/>
      <c r="AI170" s="25"/>
      <c r="AX170" s="24" t="str">
        <f t="shared" si="0"/>
        <v>-</v>
      </c>
    </row>
    <row r="171" spans="1:50" s="24" customFormat="1" ht="15.75" x14ac:dyDescent="0.25">
      <c r="A171" s="41">
        <v>165</v>
      </c>
      <c r="B171" s="56"/>
      <c r="C171" s="41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6"/>
      <c r="U171" s="46"/>
      <c r="V171" s="46"/>
      <c r="W171" s="46"/>
      <c r="X171" s="42"/>
      <c r="Y171" s="42"/>
      <c r="Z171" s="42"/>
      <c r="AA171" s="42"/>
      <c r="AB171" s="46"/>
      <c r="AC171" s="42"/>
      <c r="AD171" s="42"/>
      <c r="AE171" s="42"/>
      <c r="AF171" s="42"/>
      <c r="AG171" s="33"/>
      <c r="AH171" s="33"/>
      <c r="AI171" s="25"/>
      <c r="AX171" s="24" t="str">
        <f t="shared" si="0"/>
        <v>-</v>
      </c>
    </row>
    <row r="172" spans="1:50" s="24" customFormat="1" ht="15.75" x14ac:dyDescent="0.25">
      <c r="A172" s="41">
        <v>166</v>
      </c>
      <c r="B172" s="56"/>
      <c r="C172" s="41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33"/>
      <c r="AH172" s="33"/>
      <c r="AI172" s="25"/>
      <c r="AX172" s="24" t="str">
        <f t="shared" si="0"/>
        <v>-</v>
      </c>
    </row>
    <row r="173" spans="1:50" s="24" customFormat="1" ht="15.75" x14ac:dyDescent="0.25">
      <c r="A173" s="41">
        <v>167</v>
      </c>
      <c r="B173" s="56"/>
      <c r="C173" s="41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33"/>
      <c r="AH173" s="33"/>
      <c r="AI173" s="25"/>
      <c r="AX173" s="24" t="str">
        <f t="shared" si="0"/>
        <v>-</v>
      </c>
    </row>
    <row r="174" spans="1:50" s="24" customFormat="1" ht="15.75" x14ac:dyDescent="0.25">
      <c r="A174" s="41">
        <v>168</v>
      </c>
      <c r="B174" s="56"/>
      <c r="C174" s="41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33"/>
      <c r="AH174" s="33"/>
      <c r="AI174" s="25"/>
      <c r="AX174" s="24" t="str">
        <f t="shared" si="0"/>
        <v>-</v>
      </c>
    </row>
    <row r="175" spans="1:50" s="24" customFormat="1" ht="15.75" x14ac:dyDescent="0.25">
      <c r="A175" s="41">
        <v>169</v>
      </c>
      <c r="B175" s="56"/>
      <c r="C175" s="41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33"/>
      <c r="AH175" s="33"/>
      <c r="AI175" s="25"/>
      <c r="AX175" s="24" t="str">
        <f t="shared" si="0"/>
        <v>-</v>
      </c>
    </row>
    <row r="176" spans="1:50" s="24" customFormat="1" ht="15.75" x14ac:dyDescent="0.25">
      <c r="A176" s="41">
        <v>170</v>
      </c>
      <c r="B176" s="56"/>
      <c r="C176" s="41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33"/>
      <c r="AH176" s="33"/>
      <c r="AI176" s="25"/>
      <c r="AX176" s="24" t="str">
        <f t="shared" si="0"/>
        <v>-</v>
      </c>
    </row>
    <row r="177" spans="1:50" s="24" customFormat="1" ht="15.75" x14ac:dyDescent="0.25">
      <c r="A177" s="41">
        <v>171</v>
      </c>
      <c r="B177" s="56"/>
      <c r="C177" s="41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33"/>
      <c r="AH177" s="36"/>
      <c r="AI177" s="28"/>
      <c r="AJ177" s="27"/>
      <c r="AK177" s="27"/>
      <c r="AL177" s="27"/>
      <c r="AM177" s="27"/>
      <c r="AN177" s="27"/>
      <c r="AO177" s="27"/>
      <c r="AP177" s="27"/>
      <c r="AQ177" s="27"/>
      <c r="AX177" s="24" t="str">
        <f t="shared" si="0"/>
        <v>-</v>
      </c>
    </row>
    <row r="178" spans="1:50" s="27" customFormat="1" ht="15.75" x14ac:dyDescent="0.25">
      <c r="A178" s="41">
        <v>172</v>
      </c>
      <c r="B178" s="58"/>
      <c r="C178" s="51"/>
      <c r="D178" s="52"/>
      <c r="E178" s="52"/>
      <c r="F178" s="4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36"/>
      <c r="AH178" s="36"/>
      <c r="AI178" s="28"/>
      <c r="AX178" s="24" t="str">
        <f t="shared" si="0"/>
        <v>-</v>
      </c>
    </row>
    <row r="179" spans="1:50" s="27" customFormat="1" ht="15.75" x14ac:dyDescent="0.25">
      <c r="A179" s="41">
        <v>173</v>
      </c>
      <c r="B179" s="58"/>
      <c r="C179" s="51"/>
      <c r="D179" s="52"/>
      <c r="E179" s="52"/>
      <c r="F179" s="4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36"/>
      <c r="AH179" s="33"/>
      <c r="AI179" s="25"/>
      <c r="AJ179" s="24"/>
      <c r="AK179" s="24"/>
      <c r="AL179" s="24"/>
      <c r="AM179" s="24"/>
      <c r="AN179" s="24"/>
      <c r="AO179" s="24"/>
      <c r="AP179" s="24"/>
      <c r="AQ179" s="24"/>
      <c r="AX179" s="24" t="str">
        <f t="shared" si="0"/>
        <v>-</v>
      </c>
    </row>
    <row r="180" spans="1:50" s="24" customFormat="1" ht="15.75" x14ac:dyDescent="0.25">
      <c r="A180" s="41">
        <v>174</v>
      </c>
      <c r="B180" s="56"/>
      <c r="C180" s="51"/>
      <c r="D180" s="52"/>
      <c r="E180" s="5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33"/>
      <c r="AH180" s="33"/>
      <c r="AI180" s="25"/>
      <c r="AX180" s="24" t="str">
        <f t="shared" si="0"/>
        <v>-</v>
      </c>
    </row>
    <row r="181" spans="1:50" s="24" customFormat="1" ht="15.75" x14ac:dyDescent="0.25">
      <c r="A181" s="41">
        <v>175</v>
      </c>
      <c r="B181" s="56"/>
      <c r="C181" s="51"/>
      <c r="D181" s="52"/>
      <c r="E181" s="5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33"/>
      <c r="AH181" s="33"/>
      <c r="AI181" s="25"/>
      <c r="AX181" s="24" t="str">
        <f t="shared" si="0"/>
        <v>-</v>
      </c>
    </row>
    <row r="182" spans="1:50" s="24" customFormat="1" ht="15.75" x14ac:dyDescent="0.25">
      <c r="A182" s="41">
        <v>176</v>
      </c>
      <c r="B182" s="56"/>
      <c r="C182" s="51"/>
      <c r="D182" s="52"/>
      <c r="E182" s="5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33"/>
      <c r="AH182" s="33"/>
      <c r="AI182" s="25"/>
      <c r="AX182" s="24" t="str">
        <f t="shared" si="0"/>
        <v>-</v>
      </c>
    </row>
    <row r="183" spans="1:50" s="24" customFormat="1" ht="15.75" x14ac:dyDescent="0.25">
      <c r="A183" s="41">
        <v>177</v>
      </c>
      <c r="B183" s="56"/>
      <c r="C183" s="51"/>
      <c r="D183" s="52"/>
      <c r="E183" s="52"/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33"/>
      <c r="AH183" s="33"/>
      <c r="AI183" s="25"/>
      <c r="AX183" s="24" t="str">
        <f t="shared" si="0"/>
        <v>-</v>
      </c>
    </row>
    <row r="184" spans="1:50" s="24" customFormat="1" ht="15.75" x14ac:dyDescent="0.25">
      <c r="A184" s="41">
        <v>178</v>
      </c>
      <c r="B184" s="56"/>
      <c r="C184" s="51"/>
      <c r="D184" s="52"/>
      <c r="E184" s="5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33"/>
      <c r="AH184" s="33"/>
      <c r="AI184" s="25"/>
      <c r="AX184" s="24" t="str">
        <f t="shared" si="0"/>
        <v>-</v>
      </c>
    </row>
    <row r="185" spans="1:50" s="24" customFormat="1" ht="15.75" x14ac:dyDescent="0.25">
      <c r="A185" s="41">
        <v>179</v>
      </c>
      <c r="B185" s="56"/>
      <c r="C185" s="51"/>
      <c r="D185" s="52"/>
      <c r="E185" s="5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33"/>
      <c r="AH185" s="33"/>
      <c r="AI185" s="25"/>
      <c r="AX185" s="24" t="str">
        <f t="shared" si="0"/>
        <v>-</v>
      </c>
    </row>
    <row r="186" spans="1:50" s="24" customFormat="1" ht="15.75" x14ac:dyDescent="0.25">
      <c r="A186" s="41">
        <v>180</v>
      </c>
      <c r="B186" s="56"/>
      <c r="C186" s="51"/>
      <c r="D186" s="52"/>
      <c r="E186" s="52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33"/>
      <c r="AH186" s="33"/>
      <c r="AI186" s="25"/>
      <c r="AX186" s="24" t="str">
        <f t="shared" si="0"/>
        <v>-</v>
      </c>
    </row>
    <row r="187" spans="1:50" s="24" customFormat="1" ht="15.75" x14ac:dyDescent="0.25">
      <c r="A187" s="41">
        <v>181</v>
      </c>
      <c r="B187" s="56"/>
      <c r="C187" s="51"/>
      <c r="D187" s="52"/>
      <c r="E187" s="5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33"/>
      <c r="AH187" s="33"/>
      <c r="AI187" s="25"/>
      <c r="AX187" s="24" t="str">
        <f t="shared" si="0"/>
        <v>-</v>
      </c>
    </row>
    <row r="188" spans="1:50" s="24" customFormat="1" ht="15.75" x14ac:dyDescent="0.25">
      <c r="A188" s="41">
        <v>182</v>
      </c>
      <c r="B188" s="56"/>
      <c r="C188" s="51"/>
      <c r="D188" s="52"/>
      <c r="E188" s="52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33"/>
      <c r="AH188" s="33"/>
      <c r="AI188" s="25"/>
      <c r="AX188" s="24" t="str">
        <f t="shared" si="0"/>
        <v>-</v>
      </c>
    </row>
    <row r="189" spans="1:50" s="24" customFormat="1" ht="15.75" x14ac:dyDescent="0.25">
      <c r="A189" s="41">
        <v>183</v>
      </c>
      <c r="B189" s="56"/>
      <c r="C189" s="61"/>
      <c r="D189" s="53"/>
      <c r="E189" s="53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33"/>
      <c r="AH189" s="33"/>
      <c r="AI189" s="25"/>
      <c r="AX189" s="24" t="str">
        <f t="shared" si="0"/>
        <v>-</v>
      </c>
    </row>
    <row r="190" spans="1:50" s="24" customFormat="1" ht="15.75" x14ac:dyDescent="0.25">
      <c r="A190" s="41">
        <v>184</v>
      </c>
      <c r="B190" s="56"/>
      <c r="C190" s="51"/>
      <c r="D190" s="52"/>
      <c r="E190" s="52"/>
      <c r="F190" s="42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33"/>
      <c r="AH190" s="33"/>
      <c r="AI190" s="25"/>
      <c r="AX190" s="24" t="str">
        <f t="shared" ref="AX190:AX206" si="1">CONCATENATE(E190, "-",D190)</f>
        <v>-</v>
      </c>
    </row>
    <row r="191" spans="1:50" s="24" customFormat="1" ht="15.75" x14ac:dyDescent="0.25">
      <c r="A191" s="41">
        <v>185</v>
      </c>
      <c r="B191" s="56"/>
      <c r="C191" s="51"/>
      <c r="D191" s="52"/>
      <c r="E191" s="52"/>
      <c r="F191" s="42"/>
      <c r="G191" s="54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33"/>
      <c r="AH191" s="33"/>
      <c r="AI191" s="25"/>
      <c r="AX191" s="24" t="str">
        <f t="shared" si="1"/>
        <v>-</v>
      </c>
    </row>
    <row r="192" spans="1:50" s="24" customFormat="1" ht="15.75" x14ac:dyDescent="0.25">
      <c r="A192" s="41">
        <v>186</v>
      </c>
      <c r="B192" s="56"/>
      <c r="C192" s="51"/>
      <c r="D192" s="52"/>
      <c r="E192" s="52"/>
      <c r="F192" s="42"/>
      <c r="G192" s="55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33"/>
      <c r="AH192" s="14"/>
      <c r="AI192"/>
      <c r="AJ192"/>
      <c r="AK192"/>
      <c r="AL192"/>
      <c r="AM192"/>
      <c r="AN192"/>
      <c r="AO192"/>
      <c r="AP192"/>
      <c r="AQ192"/>
      <c r="AX192" s="24" t="str">
        <f t="shared" si="1"/>
        <v>-</v>
      </c>
    </row>
    <row r="193" spans="1:50" s="24" customFormat="1" ht="15.75" x14ac:dyDescent="0.25">
      <c r="A193" s="41">
        <v>187</v>
      </c>
      <c r="B193" s="56"/>
      <c r="C193" s="51"/>
      <c r="D193" s="52"/>
      <c r="E193" s="52"/>
      <c r="F193" s="42"/>
      <c r="G193" s="55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33"/>
      <c r="AH193" s="14"/>
      <c r="AI193"/>
      <c r="AJ193"/>
      <c r="AK193"/>
      <c r="AL193"/>
      <c r="AM193"/>
      <c r="AN193"/>
      <c r="AO193"/>
      <c r="AP193"/>
      <c r="AQ193"/>
      <c r="AX193" s="24" t="str">
        <f t="shared" si="1"/>
        <v>-</v>
      </c>
    </row>
    <row r="194" spans="1:50" s="24" customFormat="1" ht="15.75" x14ac:dyDescent="0.25">
      <c r="A194" s="41">
        <v>188</v>
      </c>
      <c r="B194" s="56"/>
      <c r="C194" s="51"/>
      <c r="D194" s="52"/>
      <c r="E194" s="52"/>
      <c r="F194" s="42"/>
      <c r="G194" s="55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33"/>
      <c r="AH194" s="14"/>
      <c r="AI194"/>
      <c r="AJ194"/>
      <c r="AK194"/>
      <c r="AL194"/>
      <c r="AM194"/>
      <c r="AN194"/>
      <c r="AO194"/>
      <c r="AP194"/>
      <c r="AQ194"/>
      <c r="AX194" s="24" t="str">
        <f t="shared" si="1"/>
        <v>-</v>
      </c>
    </row>
    <row r="195" spans="1:50" s="24" customFormat="1" ht="15.75" x14ac:dyDescent="0.25">
      <c r="A195" s="41">
        <v>189</v>
      </c>
      <c r="B195" s="56"/>
      <c r="C195" s="51"/>
      <c r="D195" s="52"/>
      <c r="E195" s="52"/>
      <c r="F195" s="42"/>
      <c r="G195" s="55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33"/>
      <c r="AH195" s="14"/>
      <c r="AI195"/>
      <c r="AJ195"/>
      <c r="AK195"/>
      <c r="AL195"/>
      <c r="AM195"/>
      <c r="AN195"/>
      <c r="AO195"/>
      <c r="AP195"/>
      <c r="AQ195"/>
      <c r="AX195" s="24" t="str">
        <f t="shared" si="1"/>
        <v>-</v>
      </c>
    </row>
    <row r="196" spans="1:50" s="24" customFormat="1" ht="15.75" x14ac:dyDescent="0.25">
      <c r="A196" s="41">
        <v>190</v>
      </c>
      <c r="B196" s="56"/>
      <c r="C196" s="51"/>
      <c r="D196" s="52"/>
      <c r="E196" s="52"/>
      <c r="F196" s="42"/>
      <c r="G196" s="55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33"/>
      <c r="AH196" s="14"/>
      <c r="AI196"/>
      <c r="AJ196"/>
      <c r="AK196"/>
      <c r="AL196"/>
      <c r="AM196"/>
      <c r="AN196"/>
      <c r="AO196"/>
      <c r="AP196"/>
      <c r="AQ196"/>
      <c r="AX196" s="24" t="str">
        <f t="shared" si="1"/>
        <v>-</v>
      </c>
    </row>
    <row r="197" spans="1:50" s="24" customFormat="1" ht="15.75" x14ac:dyDescent="0.25">
      <c r="A197" s="41">
        <v>191</v>
      </c>
      <c r="B197" s="56"/>
      <c r="C197" s="51"/>
      <c r="D197" s="52"/>
      <c r="E197" s="52"/>
      <c r="F197" s="42"/>
      <c r="G197" s="55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33"/>
      <c r="AH197" s="14"/>
      <c r="AI197"/>
      <c r="AJ197"/>
      <c r="AK197"/>
      <c r="AL197"/>
      <c r="AM197"/>
      <c r="AN197"/>
      <c r="AO197"/>
      <c r="AP197"/>
      <c r="AQ197"/>
      <c r="AX197" s="24" t="str">
        <f t="shared" si="1"/>
        <v>-</v>
      </c>
    </row>
    <row r="198" spans="1:50" s="24" customFormat="1" ht="15.75" x14ac:dyDescent="0.25">
      <c r="A198" s="41">
        <v>192</v>
      </c>
      <c r="B198" s="56"/>
      <c r="C198" s="51"/>
      <c r="D198" s="52"/>
      <c r="E198" s="52"/>
      <c r="F198" s="42"/>
      <c r="G198" s="55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33"/>
      <c r="AH198" s="14"/>
      <c r="AI198"/>
      <c r="AJ198"/>
      <c r="AK198"/>
      <c r="AL198"/>
      <c r="AM198"/>
      <c r="AN198"/>
      <c r="AO198"/>
      <c r="AP198"/>
      <c r="AQ198"/>
      <c r="AX198" s="24" t="str">
        <f t="shared" si="1"/>
        <v>-</v>
      </c>
    </row>
    <row r="199" spans="1:50" s="24" customFormat="1" ht="15.75" x14ac:dyDescent="0.25">
      <c r="A199" s="41">
        <v>193</v>
      </c>
      <c r="B199" s="56"/>
      <c r="C199" s="51"/>
      <c r="D199" s="52"/>
      <c r="E199" s="52"/>
      <c r="F199" s="42"/>
      <c r="G199" s="55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33"/>
      <c r="AH199" s="14"/>
      <c r="AI199"/>
      <c r="AJ199"/>
      <c r="AK199"/>
      <c r="AL199"/>
      <c r="AM199"/>
      <c r="AN199"/>
      <c r="AO199"/>
      <c r="AP199"/>
      <c r="AQ199"/>
      <c r="AX199" s="24" t="str">
        <f t="shared" si="1"/>
        <v>-</v>
      </c>
    </row>
    <row r="200" spans="1:50" s="24" customFormat="1" ht="15.75" x14ac:dyDescent="0.25">
      <c r="A200" s="41">
        <v>194</v>
      </c>
      <c r="B200" s="56"/>
      <c r="C200" s="51"/>
      <c r="D200" s="52"/>
      <c r="E200" s="52"/>
      <c r="F200" s="42"/>
      <c r="G200" s="55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33"/>
      <c r="AH200" s="14"/>
      <c r="AI200"/>
      <c r="AJ200"/>
      <c r="AK200"/>
      <c r="AL200"/>
      <c r="AM200"/>
      <c r="AN200"/>
      <c r="AO200"/>
      <c r="AP200"/>
      <c r="AQ200"/>
      <c r="AX200" s="24" t="str">
        <f t="shared" si="1"/>
        <v>-</v>
      </c>
    </row>
    <row r="201" spans="1:50" s="24" customFormat="1" ht="15.75" x14ac:dyDescent="0.25">
      <c r="A201" s="41">
        <v>195</v>
      </c>
      <c r="B201" s="56"/>
      <c r="C201" s="51"/>
      <c r="D201" s="52"/>
      <c r="E201" s="52"/>
      <c r="F201" s="42"/>
      <c r="G201" s="55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33"/>
      <c r="AH201" s="14"/>
      <c r="AI201"/>
      <c r="AJ201"/>
      <c r="AK201"/>
      <c r="AL201"/>
      <c r="AM201"/>
      <c r="AN201"/>
      <c r="AO201"/>
      <c r="AP201"/>
      <c r="AQ201"/>
      <c r="AX201" s="24" t="str">
        <f t="shared" si="1"/>
        <v>-</v>
      </c>
    </row>
    <row r="202" spans="1:50" s="24" customFormat="1" ht="15.75" x14ac:dyDescent="0.25">
      <c r="A202" s="41">
        <v>196</v>
      </c>
      <c r="B202" s="56"/>
      <c r="C202" s="51"/>
      <c r="D202" s="52"/>
      <c r="E202" s="52"/>
      <c r="F202" s="42"/>
      <c r="G202" s="55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33"/>
      <c r="AH202" s="14"/>
      <c r="AI202"/>
      <c r="AJ202"/>
      <c r="AK202"/>
      <c r="AL202"/>
      <c r="AM202"/>
      <c r="AN202"/>
      <c r="AO202"/>
      <c r="AP202"/>
      <c r="AQ202"/>
      <c r="AX202" s="24" t="str">
        <f t="shared" si="1"/>
        <v>-</v>
      </c>
    </row>
    <row r="203" spans="1:50" s="24" customFormat="1" ht="15.75" x14ac:dyDescent="0.25">
      <c r="A203" s="41">
        <v>197</v>
      </c>
      <c r="B203" s="56"/>
      <c r="C203" s="51"/>
      <c r="D203" s="52"/>
      <c r="E203" s="52"/>
      <c r="F203" s="42"/>
      <c r="G203" s="55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33"/>
      <c r="AH203" s="14"/>
      <c r="AI203"/>
      <c r="AJ203"/>
      <c r="AK203"/>
      <c r="AL203"/>
      <c r="AM203"/>
      <c r="AN203"/>
      <c r="AO203"/>
      <c r="AP203"/>
      <c r="AQ203"/>
      <c r="AX203" s="24" t="str">
        <f t="shared" si="1"/>
        <v>-</v>
      </c>
    </row>
    <row r="204" spans="1:50" s="24" customFormat="1" ht="15.75" x14ac:dyDescent="0.25">
      <c r="A204" s="41">
        <v>198</v>
      </c>
      <c r="B204" s="56"/>
      <c r="C204" s="51"/>
      <c r="D204" s="52"/>
      <c r="E204" s="52"/>
      <c r="F204" s="42"/>
      <c r="G204" s="55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33"/>
      <c r="AH204" s="14"/>
      <c r="AI204"/>
      <c r="AJ204"/>
      <c r="AK204"/>
      <c r="AL204"/>
      <c r="AM204"/>
      <c r="AN204"/>
      <c r="AO204"/>
      <c r="AP204"/>
      <c r="AQ204"/>
      <c r="AX204" s="24" t="str">
        <f t="shared" si="1"/>
        <v>-</v>
      </c>
    </row>
    <row r="205" spans="1:50" s="24" customFormat="1" ht="15.75" x14ac:dyDescent="0.25">
      <c r="A205" s="41">
        <v>199</v>
      </c>
      <c r="B205" s="56"/>
      <c r="C205" s="51"/>
      <c r="D205" s="52"/>
      <c r="E205" s="52"/>
      <c r="F205" s="42"/>
      <c r="G205" s="55"/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33"/>
      <c r="AH205" s="14"/>
      <c r="AI205"/>
      <c r="AJ205"/>
      <c r="AK205"/>
      <c r="AL205"/>
      <c r="AM205"/>
      <c r="AN205"/>
      <c r="AO205"/>
      <c r="AP205"/>
      <c r="AQ205"/>
      <c r="AX205" s="24" t="str">
        <f t="shared" si="1"/>
        <v>-</v>
      </c>
    </row>
    <row r="206" spans="1:50" s="24" customFormat="1" ht="15.75" x14ac:dyDescent="0.25">
      <c r="A206" s="41">
        <v>200</v>
      </c>
      <c r="B206" s="56"/>
      <c r="C206" s="51"/>
      <c r="D206" s="52"/>
      <c r="E206" s="52"/>
      <c r="F206" s="42"/>
      <c r="G206" s="55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33"/>
      <c r="AH206" s="14"/>
      <c r="AI206"/>
      <c r="AJ206"/>
      <c r="AK206"/>
      <c r="AL206"/>
      <c r="AM206"/>
      <c r="AN206"/>
      <c r="AO206"/>
      <c r="AP206"/>
      <c r="AQ206"/>
      <c r="AX206" s="24" t="str">
        <f t="shared" si="1"/>
        <v>-</v>
      </c>
    </row>
    <row r="207" spans="1:50" s="24" customFormat="1" ht="20.25" customHeight="1" x14ac:dyDescent="0.25">
      <c r="A207" s="7"/>
      <c r="B207" s="40"/>
      <c r="C207" s="36"/>
      <c r="D207" s="36"/>
      <c r="E207" s="36"/>
      <c r="F207" s="62" t="s">
        <v>140</v>
      </c>
      <c r="G207" s="63">
        <f t="shared" ref="G207:AE207" si="2">COUNTIF(G7:G206,"x")</f>
        <v>0</v>
      </c>
      <c r="H207" s="63">
        <f t="shared" si="2"/>
        <v>0</v>
      </c>
      <c r="I207" s="63">
        <f t="shared" si="2"/>
        <v>0</v>
      </c>
      <c r="J207" s="63">
        <f t="shared" si="2"/>
        <v>0</v>
      </c>
      <c r="K207" s="63">
        <f t="shared" si="2"/>
        <v>0</v>
      </c>
      <c r="L207" s="63">
        <f t="shared" si="2"/>
        <v>0</v>
      </c>
      <c r="M207" s="63">
        <f t="shared" si="2"/>
        <v>0</v>
      </c>
      <c r="N207" s="63">
        <f t="shared" si="2"/>
        <v>0</v>
      </c>
      <c r="O207" s="63">
        <f t="shared" si="2"/>
        <v>0</v>
      </c>
      <c r="P207" s="63">
        <f t="shared" si="2"/>
        <v>0</v>
      </c>
      <c r="Q207" s="63">
        <f t="shared" si="2"/>
        <v>0</v>
      </c>
      <c r="R207" s="63">
        <f t="shared" si="2"/>
        <v>0</v>
      </c>
      <c r="S207" s="63">
        <f t="shared" si="2"/>
        <v>0</v>
      </c>
      <c r="T207" s="63">
        <f t="shared" si="2"/>
        <v>0</v>
      </c>
      <c r="U207" s="63">
        <f t="shared" si="2"/>
        <v>0</v>
      </c>
      <c r="V207" s="63">
        <f t="shared" si="2"/>
        <v>0</v>
      </c>
      <c r="W207" s="63">
        <f t="shared" si="2"/>
        <v>0</v>
      </c>
      <c r="X207" s="63">
        <f t="shared" si="2"/>
        <v>0</v>
      </c>
      <c r="Y207" s="63">
        <f t="shared" si="2"/>
        <v>0</v>
      </c>
      <c r="Z207" s="63">
        <f t="shared" si="2"/>
        <v>0</v>
      </c>
      <c r="AA207" s="63">
        <f t="shared" si="2"/>
        <v>0</v>
      </c>
      <c r="AB207" s="63">
        <f t="shared" si="2"/>
        <v>0</v>
      </c>
      <c r="AC207" s="63">
        <f t="shared" si="2"/>
        <v>0</v>
      </c>
      <c r="AD207" s="63">
        <f t="shared" si="2"/>
        <v>0</v>
      </c>
      <c r="AE207" s="63">
        <f t="shared" si="2"/>
        <v>0</v>
      </c>
      <c r="AF207" s="33"/>
      <c r="AG207" s="33"/>
      <c r="AH207" s="14"/>
      <c r="AI207"/>
      <c r="AJ207"/>
      <c r="AK207"/>
      <c r="AL207"/>
      <c r="AM207"/>
      <c r="AN207"/>
      <c r="AO207"/>
      <c r="AP207"/>
      <c r="AQ207"/>
    </row>
    <row r="208" spans="1:50" s="24" customFormat="1" x14ac:dyDescent="0.25">
      <c r="A208" s="33"/>
      <c r="B208" s="7"/>
      <c r="C208" s="40"/>
      <c r="D208" s="36"/>
      <c r="E208" s="36"/>
      <c r="F208" s="36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14"/>
      <c r="AI208"/>
      <c r="AJ208"/>
      <c r="AK208"/>
      <c r="AL208"/>
      <c r="AM208"/>
      <c r="AN208"/>
      <c r="AO208"/>
      <c r="AP208"/>
      <c r="AQ208"/>
    </row>
    <row r="209" spans="1:32" ht="15.75" thickBot="1" x14ac:dyDescent="0.3">
      <c r="A209" s="14"/>
      <c r="B209" s="14"/>
      <c r="C209" s="14"/>
      <c r="D209" s="14"/>
      <c r="E209" s="14"/>
      <c r="F209" s="14"/>
      <c r="G209" s="39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</row>
    <row r="210" spans="1:32" ht="15" customHeight="1" x14ac:dyDescent="0.25">
      <c r="B210" s="114" t="s">
        <v>128</v>
      </c>
      <c r="C210" s="117" t="s">
        <v>134</v>
      </c>
      <c r="D210" s="118"/>
      <c r="E210" s="118"/>
      <c r="F210" s="118"/>
      <c r="G210" s="118"/>
      <c r="H210" s="118"/>
      <c r="I210" s="118"/>
      <c r="J210" s="118"/>
      <c r="K210" s="118"/>
      <c r="L210" s="118"/>
      <c r="M210" s="118"/>
      <c r="N210" s="118"/>
      <c r="O210" s="118"/>
      <c r="P210" s="118"/>
      <c r="Q210" s="118"/>
      <c r="R210" s="118"/>
      <c r="S210" s="118"/>
      <c r="T210" s="118"/>
      <c r="U210" s="118"/>
      <c r="V210" s="118"/>
      <c r="W210" s="118"/>
      <c r="X210" s="118"/>
      <c r="Y210" s="118"/>
      <c r="Z210" s="118"/>
      <c r="AA210" s="118"/>
      <c r="AB210" s="118"/>
      <c r="AC210" s="118"/>
      <c r="AD210" s="118"/>
      <c r="AE210" s="119"/>
    </row>
    <row r="211" spans="1:32" x14ac:dyDescent="0.25">
      <c r="B211" s="115"/>
      <c r="C211" s="120"/>
      <c r="D211" s="98"/>
      <c r="E211" s="98"/>
      <c r="F211" s="98"/>
      <c r="G211" s="98"/>
      <c r="H211" s="98"/>
      <c r="I211" s="98"/>
      <c r="J211" s="98"/>
      <c r="K211" s="98"/>
      <c r="L211" s="98"/>
      <c r="M211" s="98"/>
      <c r="N211" s="98"/>
      <c r="O211" s="98"/>
      <c r="P211" s="98"/>
      <c r="Q211" s="98"/>
      <c r="R211" s="98"/>
      <c r="S211" s="98"/>
      <c r="T211" s="98"/>
      <c r="U211" s="98"/>
      <c r="V211" s="98"/>
      <c r="W211" s="98"/>
      <c r="X211" s="98"/>
      <c r="Y211" s="98"/>
      <c r="Z211" s="98"/>
      <c r="AA211" s="98"/>
      <c r="AB211" s="98"/>
      <c r="AC211" s="98"/>
      <c r="AD211" s="98"/>
      <c r="AE211" s="121"/>
    </row>
    <row r="212" spans="1:32" x14ac:dyDescent="0.25">
      <c r="B212" s="115"/>
      <c r="C212" s="120"/>
      <c r="D212" s="98"/>
      <c r="E212" s="98"/>
      <c r="F212" s="98"/>
      <c r="G212" s="98"/>
      <c r="H212" s="98"/>
      <c r="I212" s="98"/>
      <c r="J212" s="98"/>
      <c r="K212" s="98"/>
      <c r="L212" s="98"/>
      <c r="M212" s="98"/>
      <c r="N212" s="98"/>
      <c r="O212" s="98"/>
      <c r="P212" s="98"/>
      <c r="Q212" s="98"/>
      <c r="R212" s="98"/>
      <c r="S212" s="98"/>
      <c r="T212" s="98"/>
      <c r="U212" s="98"/>
      <c r="V212" s="98"/>
      <c r="W212" s="98"/>
      <c r="X212" s="98"/>
      <c r="Y212" s="98"/>
      <c r="Z212" s="98"/>
      <c r="AA212" s="98"/>
      <c r="AB212" s="98"/>
      <c r="AC212" s="98"/>
      <c r="AD212" s="98"/>
      <c r="AE212" s="121"/>
    </row>
    <row r="213" spans="1:32" ht="15.75" thickBot="1" x14ac:dyDescent="0.3">
      <c r="B213" s="116"/>
      <c r="C213" s="122"/>
      <c r="D213" s="123"/>
      <c r="E213" s="123"/>
      <c r="F213" s="123"/>
      <c r="G213" s="123"/>
      <c r="H213" s="123"/>
      <c r="I213" s="123"/>
      <c r="J213" s="123"/>
      <c r="K213" s="123"/>
      <c r="L213" s="123"/>
      <c r="M213" s="123"/>
      <c r="N213" s="123"/>
      <c r="O213" s="123"/>
      <c r="P213" s="123"/>
      <c r="Q213" s="123"/>
      <c r="R213" s="123"/>
      <c r="S213" s="123"/>
      <c r="T213" s="123"/>
      <c r="U213" s="123"/>
      <c r="V213" s="123"/>
      <c r="W213" s="123"/>
      <c r="X213" s="123"/>
      <c r="Y213" s="123"/>
      <c r="Z213" s="123"/>
      <c r="AA213" s="123"/>
      <c r="AB213" s="123"/>
      <c r="AC213" s="123"/>
      <c r="AD213" s="123"/>
      <c r="AE213" s="124"/>
    </row>
    <row r="215" spans="1:32" ht="80.25" customHeight="1" x14ac:dyDescent="0.25">
      <c r="A215" s="90"/>
      <c r="B215" s="90"/>
      <c r="C215" s="90"/>
      <c r="D215" s="90"/>
      <c r="E215" s="90"/>
      <c r="F215" s="90"/>
      <c r="G215" s="90"/>
      <c r="H215" s="90"/>
      <c r="I215" s="90"/>
      <c r="J215" s="90"/>
      <c r="K215" s="90"/>
      <c r="L215" s="90"/>
      <c r="M215" s="90"/>
      <c r="N215" s="90"/>
      <c r="O215" s="90"/>
      <c r="P215" s="90"/>
      <c r="Q215" s="90"/>
      <c r="R215" s="90"/>
      <c r="S215" s="90"/>
      <c r="T215" s="90"/>
      <c r="U215" s="90"/>
      <c r="V215" s="90"/>
      <c r="W215" s="90"/>
      <c r="X215" s="90"/>
      <c r="Y215" s="90"/>
      <c r="Z215" s="90"/>
      <c r="AA215" s="90"/>
      <c r="AB215" s="90"/>
      <c r="AC215" s="90"/>
      <c r="AD215" s="90"/>
      <c r="AE215" s="90"/>
      <c r="AF215" s="90"/>
    </row>
  </sheetData>
  <dataConsolidate function="countNums">
    <dataRefs count="2">
      <dataRef ref="H8:H107" sheet="EVENTO "/>
      <dataRef ref="H108" sheet="EVENTO "/>
    </dataRefs>
  </dataConsolidate>
  <mergeCells count="20">
    <mergeCell ref="A3:AF3"/>
    <mergeCell ref="AF4:AF5"/>
    <mergeCell ref="A4:C4"/>
    <mergeCell ref="G5:N5"/>
    <mergeCell ref="A215:AF215"/>
    <mergeCell ref="O5:AB5"/>
    <mergeCell ref="AC5:AE5"/>
    <mergeCell ref="A1:B1"/>
    <mergeCell ref="AC1:AF1"/>
    <mergeCell ref="A2:B2"/>
    <mergeCell ref="C1:AB1"/>
    <mergeCell ref="AC2:AF2"/>
    <mergeCell ref="C2:E2"/>
    <mergeCell ref="F2:S2"/>
    <mergeCell ref="T2:AB2"/>
    <mergeCell ref="E4:F4"/>
    <mergeCell ref="A5:F5"/>
    <mergeCell ref="B210:B213"/>
    <mergeCell ref="C210:AE213"/>
    <mergeCell ref="G4:AE4"/>
  </mergeCells>
  <dataValidations count="3">
    <dataValidation type="list" allowBlank="1" showInputMessage="1" showErrorMessage="1" sqref="E7:E206">
      <formula1>$AW$9:$AW$11</formula1>
    </dataValidation>
    <dataValidation type="list" allowBlank="1" showInputMessage="1" showErrorMessage="1" sqref="AF7:AF214 AF216:AF1048576">
      <formula1>$AZ$9:$AZ$10</formula1>
    </dataValidation>
    <dataValidation type="list" allowBlank="1" showInputMessage="1" showErrorMessage="1" sqref="D7:D206">
      <formula1>$AV$9:$AV$19</formula1>
    </dataValidation>
  </dataValidations>
  <pageMargins left="0.7" right="0.7" top="0.75" bottom="0.75" header="0.3" footer="0.3"/>
  <pageSetup paperSize="9" scale="20" orientation="portrait" r:id="rId1"/>
  <rowBreaks count="1" manualBreakCount="1">
    <brk id="214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topLeftCell="A7" workbookViewId="0">
      <selection activeCell="A2" sqref="A1:A1048576"/>
    </sheetView>
  </sheetViews>
  <sheetFormatPr baseColWidth="10" defaultRowHeight="15" x14ac:dyDescent="0.25"/>
  <cols>
    <col min="1" max="1" width="20.5703125" customWidth="1"/>
    <col min="2" max="2" width="19.28515625" customWidth="1"/>
  </cols>
  <sheetData>
    <row r="1" spans="1:2" x14ac:dyDescent="0.25">
      <c r="A1" s="127" t="s">
        <v>55</v>
      </c>
      <c r="B1" s="127"/>
    </row>
    <row r="2" spans="1:2" x14ac:dyDescent="0.25">
      <c r="A2" t="s">
        <v>3</v>
      </c>
      <c r="B2" t="s">
        <v>127</v>
      </c>
    </row>
  </sheetData>
  <mergeCells count="1">
    <mergeCell ref="A1:B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1"/>
  <sheetViews>
    <sheetView workbookViewId="0">
      <selection activeCell="B5" sqref="B5:AA72"/>
    </sheetView>
  </sheetViews>
  <sheetFormatPr baseColWidth="10" defaultRowHeight="15" x14ac:dyDescent="0.25"/>
  <cols>
    <col min="1" max="1" width="7" customWidth="1"/>
    <col min="2" max="2" width="11.5703125" customWidth="1"/>
    <col min="3" max="3" width="13.140625" customWidth="1"/>
    <col min="4" max="28" width="3.7109375" customWidth="1"/>
    <col min="29" max="29" width="11.7109375" style="19" customWidth="1"/>
    <col min="30" max="30" width="11.5703125" style="19" customWidth="1"/>
  </cols>
  <sheetData>
    <row r="1" spans="1:40" x14ac:dyDescent="0.25">
      <c r="A1" t="s">
        <v>6</v>
      </c>
      <c r="B1" t="s">
        <v>38</v>
      </c>
      <c r="AF1" s="9"/>
    </row>
    <row r="2" spans="1:40" x14ac:dyDescent="0.25">
      <c r="A2" t="s">
        <v>7</v>
      </c>
      <c r="AF2" s="9"/>
    </row>
    <row r="3" spans="1:40" ht="41.25" x14ac:dyDescent="0.25">
      <c r="A3" s="5" t="s">
        <v>5</v>
      </c>
      <c r="B3" s="96" t="s">
        <v>40</v>
      </c>
      <c r="C3" s="97"/>
      <c r="D3" s="98" t="s">
        <v>1</v>
      </c>
      <c r="E3" s="98"/>
      <c r="F3" s="98"/>
      <c r="G3" s="98"/>
      <c r="H3" s="98"/>
      <c r="I3" s="98"/>
      <c r="J3" s="98"/>
      <c r="K3" s="98"/>
      <c r="L3" s="98" t="s">
        <v>8</v>
      </c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9" t="s">
        <v>36</v>
      </c>
      <c r="AA3" s="99"/>
      <c r="AB3" s="99"/>
      <c r="AC3" s="4" t="s">
        <v>41</v>
      </c>
      <c r="AD3" s="20"/>
      <c r="AF3" s="9"/>
    </row>
    <row r="4" spans="1:40" x14ac:dyDescent="0.25">
      <c r="A4" s="1" t="s">
        <v>2</v>
      </c>
      <c r="B4" s="1" t="s">
        <v>3</v>
      </c>
      <c r="C4" s="1" t="s">
        <v>4</v>
      </c>
      <c r="D4" s="1">
        <v>1</v>
      </c>
      <c r="E4" s="1">
        <v>2</v>
      </c>
      <c r="F4" s="1">
        <v>3</v>
      </c>
      <c r="G4" s="1">
        <v>4</v>
      </c>
      <c r="H4" s="1">
        <v>5</v>
      </c>
      <c r="I4" s="1">
        <v>6</v>
      </c>
      <c r="J4" s="1">
        <v>7</v>
      </c>
      <c r="K4" s="1">
        <v>8</v>
      </c>
      <c r="L4" s="1">
        <v>1</v>
      </c>
      <c r="M4" s="1">
        <v>2</v>
      </c>
      <c r="N4" s="1">
        <v>3</v>
      </c>
      <c r="O4" s="1">
        <v>4</v>
      </c>
      <c r="P4" s="1">
        <v>5</v>
      </c>
      <c r="Q4" s="1">
        <v>6</v>
      </c>
      <c r="R4" s="1">
        <v>7</v>
      </c>
      <c r="S4" s="1">
        <v>8</v>
      </c>
      <c r="T4" s="1">
        <v>9</v>
      </c>
      <c r="U4" s="1">
        <v>10</v>
      </c>
      <c r="V4" s="1">
        <v>11</v>
      </c>
      <c r="W4" s="1">
        <v>12</v>
      </c>
      <c r="X4" s="1">
        <v>13</v>
      </c>
      <c r="Y4" s="1">
        <v>14</v>
      </c>
      <c r="Z4" s="21" t="s">
        <v>32</v>
      </c>
      <c r="AA4" s="21" t="s">
        <v>33</v>
      </c>
      <c r="AB4" s="21" t="s">
        <v>37</v>
      </c>
      <c r="AC4" s="100" t="s">
        <v>52</v>
      </c>
      <c r="AD4" s="100"/>
      <c r="AE4" s="95" t="s">
        <v>1</v>
      </c>
      <c r="AF4" s="5">
        <v>1</v>
      </c>
      <c r="AG4" s="92" t="s">
        <v>9</v>
      </c>
      <c r="AH4" s="93"/>
      <c r="AI4" s="93"/>
      <c r="AJ4" s="93"/>
      <c r="AK4" s="93"/>
      <c r="AL4" s="93"/>
      <c r="AM4" s="93"/>
      <c r="AN4" s="94"/>
    </row>
    <row r="5" spans="1:40" x14ac:dyDescent="0.25">
      <c r="A5" s="5">
        <v>1</v>
      </c>
      <c r="B5" s="2"/>
      <c r="C5" s="23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01" t="s">
        <v>60</v>
      </c>
      <c r="AD5" s="102"/>
      <c r="AE5" s="95"/>
      <c r="AF5" s="5">
        <v>2</v>
      </c>
      <c r="AG5" s="92" t="s">
        <v>10</v>
      </c>
      <c r="AH5" s="93"/>
      <c r="AI5" s="93"/>
      <c r="AJ5" s="93"/>
      <c r="AK5" s="93"/>
      <c r="AL5" s="93"/>
      <c r="AM5" s="93"/>
      <c r="AN5" s="94"/>
    </row>
    <row r="6" spans="1:40" x14ac:dyDescent="0.25">
      <c r="A6" s="5">
        <v>2</v>
      </c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00" t="s">
        <v>60</v>
      </c>
      <c r="AD6" s="100"/>
      <c r="AE6" s="95"/>
      <c r="AF6" s="5">
        <v>3</v>
      </c>
      <c r="AG6" s="92" t="s">
        <v>11</v>
      </c>
      <c r="AH6" s="93"/>
      <c r="AI6" s="93"/>
      <c r="AJ6" s="93"/>
      <c r="AK6" s="93"/>
      <c r="AL6" s="93"/>
      <c r="AM6" s="93"/>
      <c r="AN6" s="94"/>
    </row>
    <row r="7" spans="1:40" x14ac:dyDescent="0.25">
      <c r="A7" s="5">
        <v>3</v>
      </c>
      <c r="B7" s="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00" t="s">
        <v>60</v>
      </c>
      <c r="AD7" s="100"/>
      <c r="AE7" s="95"/>
      <c r="AF7" s="5">
        <v>4</v>
      </c>
      <c r="AG7" s="92" t="s">
        <v>12</v>
      </c>
      <c r="AH7" s="93"/>
      <c r="AI7" s="93"/>
      <c r="AJ7" s="93"/>
      <c r="AK7" s="93"/>
      <c r="AL7" s="93"/>
      <c r="AM7" s="93"/>
      <c r="AN7" s="94"/>
    </row>
    <row r="8" spans="1:40" x14ac:dyDescent="0.25">
      <c r="A8" s="5">
        <v>4</v>
      </c>
      <c r="B8" s="2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2" t="s">
        <v>96</v>
      </c>
      <c r="AD8" s="22"/>
      <c r="AE8" s="95"/>
      <c r="AF8" s="5">
        <v>5</v>
      </c>
      <c r="AG8" s="92" t="s">
        <v>13</v>
      </c>
      <c r="AH8" s="93"/>
      <c r="AI8" s="93"/>
      <c r="AJ8" s="93"/>
      <c r="AK8" s="93"/>
      <c r="AL8" s="93"/>
      <c r="AM8" s="93"/>
      <c r="AN8" s="94"/>
    </row>
    <row r="9" spans="1:40" x14ac:dyDescent="0.25">
      <c r="A9" s="5">
        <v>5</v>
      </c>
      <c r="B9" s="2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22" t="s">
        <v>96</v>
      </c>
      <c r="AD9" s="22"/>
      <c r="AE9" s="95"/>
      <c r="AF9" s="5">
        <v>6</v>
      </c>
      <c r="AG9" s="92" t="s">
        <v>14</v>
      </c>
      <c r="AH9" s="93"/>
      <c r="AI9" s="93"/>
      <c r="AJ9" s="93"/>
      <c r="AK9" s="93"/>
      <c r="AL9" s="93"/>
      <c r="AM9" s="93"/>
      <c r="AN9" s="94"/>
    </row>
    <row r="10" spans="1:40" x14ac:dyDescent="0.25">
      <c r="A10" s="5">
        <v>6</v>
      </c>
      <c r="B10" s="2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22" t="s">
        <v>96</v>
      </c>
      <c r="AD10" s="22"/>
      <c r="AE10" s="95"/>
      <c r="AF10" s="5">
        <v>7</v>
      </c>
      <c r="AG10" s="92" t="s">
        <v>15</v>
      </c>
      <c r="AH10" s="93"/>
      <c r="AI10" s="93"/>
      <c r="AJ10" s="93"/>
      <c r="AK10" s="93"/>
      <c r="AL10" s="93"/>
      <c r="AM10" s="93"/>
      <c r="AN10" s="94"/>
    </row>
    <row r="11" spans="1:40" x14ac:dyDescent="0.25">
      <c r="A11" s="5">
        <v>7</v>
      </c>
      <c r="B11" s="2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00" t="s">
        <v>97</v>
      </c>
      <c r="AD11" s="100"/>
      <c r="AE11" s="95"/>
      <c r="AF11" s="5">
        <v>8</v>
      </c>
      <c r="AG11" s="92" t="s">
        <v>16</v>
      </c>
      <c r="AH11" s="93"/>
      <c r="AI11" s="93"/>
      <c r="AJ11" s="93"/>
      <c r="AK11" s="93"/>
      <c r="AL11" s="93"/>
      <c r="AM11" s="93"/>
      <c r="AN11" s="94"/>
    </row>
    <row r="12" spans="1:40" x14ac:dyDescent="0.25">
      <c r="A12" s="5">
        <v>8</v>
      </c>
      <c r="B12" s="2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00" t="s">
        <v>97</v>
      </c>
      <c r="AD12" s="100"/>
      <c r="AE12" s="95" t="s">
        <v>8</v>
      </c>
      <c r="AF12" s="5">
        <v>1</v>
      </c>
      <c r="AG12" s="92" t="s">
        <v>17</v>
      </c>
      <c r="AH12" s="93"/>
      <c r="AI12" s="93"/>
      <c r="AJ12" s="93"/>
      <c r="AK12" s="93"/>
      <c r="AL12" s="93"/>
      <c r="AM12" s="93"/>
      <c r="AN12" s="94"/>
    </row>
    <row r="13" spans="1:40" x14ac:dyDescent="0.25">
      <c r="A13" s="5">
        <v>9</v>
      </c>
      <c r="B13" s="2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00" t="s">
        <v>97</v>
      </c>
      <c r="AD13" s="100"/>
      <c r="AE13" s="95"/>
      <c r="AF13" s="5">
        <v>2</v>
      </c>
      <c r="AG13" s="92" t="s">
        <v>18</v>
      </c>
      <c r="AH13" s="93"/>
      <c r="AI13" s="93"/>
      <c r="AJ13" s="93"/>
      <c r="AK13" s="93"/>
      <c r="AL13" s="93"/>
      <c r="AM13" s="93"/>
      <c r="AN13" s="94"/>
    </row>
    <row r="14" spans="1:40" x14ac:dyDescent="0.25">
      <c r="A14" s="5">
        <v>10</v>
      </c>
      <c r="B14" s="2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00" t="s">
        <v>97</v>
      </c>
      <c r="AD14" s="100"/>
      <c r="AE14" s="95"/>
      <c r="AF14" s="5">
        <v>3</v>
      </c>
      <c r="AG14" s="92" t="s">
        <v>19</v>
      </c>
      <c r="AH14" s="93"/>
      <c r="AI14" s="93"/>
      <c r="AJ14" s="93"/>
      <c r="AK14" s="93"/>
      <c r="AL14" s="93"/>
      <c r="AM14" s="93"/>
      <c r="AN14" s="94"/>
    </row>
    <row r="15" spans="1:40" x14ac:dyDescent="0.25">
      <c r="A15" s="5">
        <v>11</v>
      </c>
      <c r="B15" s="2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00" t="s">
        <v>98</v>
      </c>
      <c r="AD15" s="100"/>
      <c r="AE15" s="95"/>
      <c r="AF15" s="5">
        <v>4</v>
      </c>
      <c r="AG15" s="92" t="s">
        <v>20</v>
      </c>
      <c r="AH15" s="93"/>
      <c r="AI15" s="93"/>
      <c r="AJ15" s="93"/>
      <c r="AK15" s="93"/>
      <c r="AL15" s="93"/>
      <c r="AM15" s="93"/>
      <c r="AN15" s="94"/>
    </row>
    <row r="16" spans="1:40" x14ac:dyDescent="0.25">
      <c r="A16" s="5">
        <v>12</v>
      </c>
      <c r="B16" s="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00" t="s">
        <v>98</v>
      </c>
      <c r="AD16" s="100"/>
      <c r="AE16" s="95"/>
      <c r="AF16" s="5">
        <v>5</v>
      </c>
      <c r="AG16" s="92" t="s">
        <v>21</v>
      </c>
      <c r="AH16" s="93"/>
      <c r="AI16" s="93"/>
      <c r="AJ16" s="93"/>
      <c r="AK16" s="93"/>
      <c r="AL16" s="93"/>
      <c r="AM16" s="93"/>
      <c r="AN16" s="94"/>
    </row>
    <row r="17" spans="1:40" x14ac:dyDescent="0.25">
      <c r="A17" s="5">
        <v>13</v>
      </c>
      <c r="B17" s="2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00" t="s">
        <v>98</v>
      </c>
      <c r="AD17" s="100"/>
      <c r="AE17" s="95"/>
      <c r="AF17" s="5">
        <v>6</v>
      </c>
      <c r="AG17" s="92" t="s">
        <v>22</v>
      </c>
      <c r="AH17" s="93"/>
      <c r="AI17" s="93"/>
      <c r="AJ17" s="93"/>
      <c r="AK17" s="93"/>
      <c r="AL17" s="93"/>
      <c r="AM17" s="93"/>
      <c r="AN17" s="94"/>
    </row>
    <row r="18" spans="1:40" x14ac:dyDescent="0.25">
      <c r="A18" s="5">
        <v>14</v>
      </c>
      <c r="B18" s="2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00" t="s">
        <v>98</v>
      </c>
      <c r="AD18" s="100"/>
      <c r="AE18" s="95"/>
      <c r="AF18" s="5">
        <v>7</v>
      </c>
      <c r="AG18" s="92" t="s">
        <v>23</v>
      </c>
      <c r="AH18" s="93"/>
      <c r="AI18" s="93"/>
      <c r="AJ18" s="93"/>
      <c r="AK18" s="93"/>
      <c r="AL18" s="93"/>
      <c r="AM18" s="93"/>
      <c r="AN18" s="94"/>
    </row>
    <row r="19" spans="1:40" x14ac:dyDescent="0.25">
      <c r="A19" s="5">
        <v>15</v>
      </c>
      <c r="B19" s="2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00" t="s">
        <v>99</v>
      </c>
      <c r="AD19" s="100"/>
      <c r="AE19" s="95"/>
      <c r="AF19" s="5">
        <v>8</v>
      </c>
      <c r="AG19" s="92" t="s">
        <v>24</v>
      </c>
      <c r="AH19" s="93"/>
      <c r="AI19" s="93"/>
      <c r="AJ19" s="93"/>
      <c r="AK19" s="93"/>
      <c r="AL19" s="93"/>
      <c r="AM19" s="93"/>
      <c r="AN19" s="94"/>
    </row>
    <row r="20" spans="1:40" x14ac:dyDescent="0.25">
      <c r="A20" s="5">
        <v>16</v>
      </c>
      <c r="B20" s="2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00" t="s">
        <v>99</v>
      </c>
      <c r="AD20" s="100"/>
      <c r="AE20" s="95"/>
      <c r="AF20" s="5">
        <v>9</v>
      </c>
      <c r="AG20" s="92" t="s">
        <v>25</v>
      </c>
      <c r="AH20" s="93"/>
      <c r="AI20" s="93"/>
      <c r="AJ20" s="93"/>
      <c r="AK20" s="93"/>
      <c r="AL20" s="93"/>
      <c r="AM20" s="93"/>
      <c r="AN20" s="94"/>
    </row>
    <row r="21" spans="1:40" x14ac:dyDescent="0.25">
      <c r="A21" s="5">
        <v>17</v>
      </c>
      <c r="B21" s="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00" t="s">
        <v>99</v>
      </c>
      <c r="AD21" s="100"/>
      <c r="AE21" s="95"/>
      <c r="AF21" s="5">
        <v>10</v>
      </c>
      <c r="AG21" s="92" t="s">
        <v>26</v>
      </c>
      <c r="AH21" s="93"/>
      <c r="AI21" s="93"/>
      <c r="AJ21" s="93"/>
      <c r="AK21" s="93"/>
      <c r="AL21" s="93"/>
      <c r="AM21" s="93"/>
      <c r="AN21" s="94"/>
    </row>
    <row r="22" spans="1:40" x14ac:dyDescent="0.25">
      <c r="A22" s="5">
        <v>18</v>
      </c>
      <c r="B22" s="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00" t="s">
        <v>99</v>
      </c>
      <c r="AD22" s="100"/>
      <c r="AE22" s="95"/>
      <c r="AF22" s="5">
        <v>11</v>
      </c>
      <c r="AG22" s="92" t="s">
        <v>27</v>
      </c>
      <c r="AH22" s="93"/>
      <c r="AI22" s="93"/>
      <c r="AJ22" s="93"/>
      <c r="AK22" s="93"/>
      <c r="AL22" s="93"/>
      <c r="AM22" s="93"/>
      <c r="AN22" s="94"/>
    </row>
    <row r="23" spans="1:40" x14ac:dyDescent="0.25">
      <c r="A23" s="5">
        <v>19</v>
      </c>
      <c r="B23" s="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00" t="s">
        <v>101</v>
      </c>
      <c r="AD23" s="100"/>
      <c r="AE23" s="95"/>
      <c r="AF23" s="5">
        <v>12</v>
      </c>
      <c r="AG23" s="92" t="s">
        <v>28</v>
      </c>
      <c r="AH23" s="93"/>
      <c r="AI23" s="93"/>
      <c r="AJ23" s="93"/>
      <c r="AK23" s="93"/>
      <c r="AL23" s="93"/>
      <c r="AM23" s="93"/>
      <c r="AN23" s="94"/>
    </row>
    <row r="24" spans="1:40" x14ac:dyDescent="0.25">
      <c r="A24" s="5">
        <v>20</v>
      </c>
      <c r="B24" s="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00" t="s">
        <v>101</v>
      </c>
      <c r="AD24" s="100"/>
      <c r="AE24" s="95"/>
      <c r="AF24" s="5">
        <v>13</v>
      </c>
      <c r="AG24" s="92" t="s">
        <v>29</v>
      </c>
      <c r="AH24" s="93"/>
      <c r="AI24" s="93"/>
      <c r="AJ24" s="93"/>
      <c r="AK24" s="93"/>
      <c r="AL24" s="93"/>
      <c r="AM24" s="93"/>
      <c r="AN24" s="94"/>
    </row>
    <row r="25" spans="1:40" x14ac:dyDescent="0.25">
      <c r="A25" s="5">
        <v>21</v>
      </c>
      <c r="B25" s="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00" t="s">
        <v>101</v>
      </c>
      <c r="AD25" s="100"/>
      <c r="AE25" s="95"/>
      <c r="AF25" s="5">
        <v>14</v>
      </c>
      <c r="AG25" s="92" t="s">
        <v>30</v>
      </c>
      <c r="AH25" s="93"/>
      <c r="AI25" s="93"/>
      <c r="AJ25" s="93"/>
      <c r="AK25" s="93"/>
      <c r="AL25" s="93"/>
      <c r="AM25" s="93"/>
      <c r="AN25" s="94"/>
    </row>
    <row r="26" spans="1:40" x14ac:dyDescent="0.25">
      <c r="A26" s="5">
        <v>22</v>
      </c>
      <c r="B26" s="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00" t="s">
        <v>101</v>
      </c>
      <c r="AD26" s="100"/>
      <c r="AE26" s="91" t="s">
        <v>36</v>
      </c>
      <c r="AF26" s="5" t="s">
        <v>32</v>
      </c>
      <c r="AG26" s="92" t="s">
        <v>31</v>
      </c>
      <c r="AH26" s="93"/>
      <c r="AI26" s="93"/>
      <c r="AJ26" s="93"/>
      <c r="AK26" s="93"/>
      <c r="AL26" s="93"/>
      <c r="AM26" s="93"/>
      <c r="AN26" s="94"/>
    </row>
    <row r="27" spans="1:40" x14ac:dyDescent="0.25">
      <c r="A27" s="5">
        <v>23</v>
      </c>
      <c r="B27" s="2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00" t="s">
        <v>102</v>
      </c>
      <c r="AD27" s="100"/>
      <c r="AE27" s="91"/>
      <c r="AF27" s="5" t="s">
        <v>33</v>
      </c>
      <c r="AG27" s="92" t="s">
        <v>34</v>
      </c>
      <c r="AH27" s="93"/>
      <c r="AI27" s="93"/>
      <c r="AJ27" s="93"/>
      <c r="AK27" s="93"/>
      <c r="AL27" s="93"/>
      <c r="AM27" s="93"/>
      <c r="AN27" s="94"/>
    </row>
    <row r="28" spans="1:40" x14ac:dyDescent="0.25">
      <c r="A28" s="5">
        <v>24</v>
      </c>
      <c r="B28" s="2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00" t="s">
        <v>102</v>
      </c>
      <c r="AD28" s="100"/>
      <c r="AE28" s="91"/>
      <c r="AF28" s="5" t="s">
        <v>37</v>
      </c>
      <c r="AG28" s="92" t="s">
        <v>35</v>
      </c>
      <c r="AH28" s="93"/>
      <c r="AI28" s="93"/>
      <c r="AJ28" s="93"/>
      <c r="AK28" s="93"/>
      <c r="AL28" s="93"/>
      <c r="AM28" s="93"/>
      <c r="AN28" s="94"/>
    </row>
    <row r="29" spans="1:40" x14ac:dyDescent="0.25">
      <c r="A29" s="5">
        <v>25</v>
      </c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00" t="s">
        <v>102</v>
      </c>
      <c r="AD29" s="100"/>
      <c r="AF29" s="9"/>
    </row>
    <row r="30" spans="1:40" x14ac:dyDescent="0.25">
      <c r="A30" s="5">
        <v>26</v>
      </c>
      <c r="B30" s="2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00" t="s">
        <v>102</v>
      </c>
      <c r="AD30" s="100"/>
      <c r="AF30" s="9"/>
    </row>
    <row r="31" spans="1:40" x14ac:dyDescent="0.25">
      <c r="A31" s="5">
        <v>27</v>
      </c>
      <c r="B31" s="2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00" t="s">
        <v>58</v>
      </c>
      <c r="AD31" s="100"/>
      <c r="AF31" s="9"/>
    </row>
    <row r="32" spans="1:40" x14ac:dyDescent="0.25">
      <c r="A32" s="5">
        <v>28</v>
      </c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00" t="s">
        <v>58</v>
      </c>
      <c r="AD32" s="100"/>
      <c r="AF32" s="9"/>
    </row>
    <row r="33" spans="1:32" x14ac:dyDescent="0.25">
      <c r="A33" s="5">
        <v>29</v>
      </c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00" t="s">
        <v>58</v>
      </c>
      <c r="AD33" s="100"/>
      <c r="AF33" s="9"/>
    </row>
    <row r="34" spans="1:32" x14ac:dyDescent="0.25">
      <c r="A34" s="5">
        <v>30</v>
      </c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00" t="s">
        <v>58</v>
      </c>
      <c r="AD34" s="100"/>
      <c r="AF34" s="9"/>
    </row>
    <row r="35" spans="1:32" x14ac:dyDescent="0.25">
      <c r="A35" s="5">
        <v>31</v>
      </c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00" t="s">
        <v>103</v>
      </c>
      <c r="AD35" s="100"/>
      <c r="AF35" s="9"/>
    </row>
    <row r="36" spans="1:32" x14ac:dyDescent="0.25">
      <c r="A36" s="5">
        <v>32</v>
      </c>
      <c r="B36" s="13"/>
      <c r="C36" s="1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00" t="s">
        <v>103</v>
      </c>
      <c r="AD36" s="100"/>
      <c r="AF36" s="9"/>
    </row>
    <row r="37" spans="1:32" x14ac:dyDescent="0.25">
      <c r="A37" s="5">
        <v>33</v>
      </c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00" t="s">
        <v>103</v>
      </c>
      <c r="AD37" s="100"/>
      <c r="AF37" s="9"/>
    </row>
    <row r="38" spans="1:32" x14ac:dyDescent="0.25">
      <c r="A38" s="5">
        <v>34</v>
      </c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00" t="s">
        <v>103</v>
      </c>
      <c r="AD38" s="100"/>
      <c r="AF38" s="9"/>
    </row>
    <row r="39" spans="1:32" x14ac:dyDescent="0.25">
      <c r="A39" s="5">
        <v>35</v>
      </c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00" t="s">
        <v>104</v>
      </c>
      <c r="AD39" s="100"/>
      <c r="AF39" s="9"/>
    </row>
    <row r="40" spans="1:32" x14ac:dyDescent="0.25">
      <c r="A40" s="5">
        <v>36</v>
      </c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00" t="s">
        <v>104</v>
      </c>
      <c r="AD40" s="100"/>
      <c r="AF40" s="9"/>
    </row>
    <row r="41" spans="1:32" x14ac:dyDescent="0.25">
      <c r="A41" s="5">
        <v>37</v>
      </c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00" t="s">
        <v>104</v>
      </c>
      <c r="AD41" s="100"/>
      <c r="AF41" s="9"/>
    </row>
    <row r="42" spans="1:32" x14ac:dyDescent="0.25">
      <c r="A42" s="5">
        <v>38</v>
      </c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00" t="s">
        <v>104</v>
      </c>
      <c r="AD42" s="100"/>
      <c r="AF42" s="9"/>
    </row>
    <row r="43" spans="1:32" x14ac:dyDescent="0.25">
      <c r="A43" s="5">
        <v>39</v>
      </c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00" t="s">
        <v>104</v>
      </c>
      <c r="AD43" s="100"/>
      <c r="AF43" s="9"/>
    </row>
    <row r="44" spans="1:32" x14ac:dyDescent="0.25">
      <c r="A44" s="5">
        <v>40</v>
      </c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00" t="s">
        <v>71</v>
      </c>
      <c r="AD44" s="100"/>
      <c r="AF44" s="9"/>
    </row>
    <row r="45" spans="1:32" x14ac:dyDescent="0.25">
      <c r="A45" s="5">
        <v>41</v>
      </c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00" t="s">
        <v>71</v>
      </c>
      <c r="AD45" s="100"/>
      <c r="AF45" s="9"/>
    </row>
    <row r="46" spans="1:32" x14ac:dyDescent="0.25">
      <c r="A46" s="5">
        <v>42</v>
      </c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00" t="s">
        <v>71</v>
      </c>
      <c r="AD46" s="100"/>
      <c r="AF46" s="9"/>
    </row>
    <row r="47" spans="1:32" x14ac:dyDescent="0.25">
      <c r="A47" s="5">
        <v>43</v>
      </c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00" t="s">
        <v>125</v>
      </c>
      <c r="AD47" s="100"/>
      <c r="AF47" s="9"/>
    </row>
    <row r="48" spans="1:32" x14ac:dyDescent="0.25">
      <c r="A48" s="5">
        <v>44</v>
      </c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00" t="s">
        <v>125</v>
      </c>
      <c r="AD48" s="100"/>
      <c r="AF48" s="9"/>
    </row>
    <row r="49" spans="1:32" x14ac:dyDescent="0.25">
      <c r="A49" s="5">
        <v>45</v>
      </c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00" t="s">
        <v>125</v>
      </c>
      <c r="AD49" s="100"/>
      <c r="AF49" s="9"/>
    </row>
    <row r="50" spans="1:32" x14ac:dyDescent="0.25">
      <c r="A50" s="5">
        <v>46</v>
      </c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00" t="s">
        <v>107</v>
      </c>
      <c r="AD50" s="100"/>
      <c r="AF50" s="9"/>
    </row>
    <row r="51" spans="1:32" x14ac:dyDescent="0.25">
      <c r="A51" s="5">
        <v>47</v>
      </c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00" t="s">
        <v>107</v>
      </c>
      <c r="AD51" s="100"/>
      <c r="AF51" s="9"/>
    </row>
    <row r="52" spans="1:32" x14ac:dyDescent="0.25">
      <c r="A52" s="5">
        <v>48</v>
      </c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00" t="s">
        <v>107</v>
      </c>
      <c r="AD52" s="100"/>
      <c r="AF52" s="9"/>
    </row>
    <row r="53" spans="1:32" x14ac:dyDescent="0.25">
      <c r="A53" s="5">
        <v>49</v>
      </c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00" t="s">
        <v>74</v>
      </c>
      <c r="AD53" s="100"/>
      <c r="AF53" s="9"/>
    </row>
    <row r="54" spans="1:32" x14ac:dyDescent="0.25">
      <c r="A54" s="5">
        <v>50</v>
      </c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00" t="s">
        <v>74</v>
      </c>
      <c r="AD54" s="100"/>
      <c r="AF54" s="9"/>
    </row>
    <row r="55" spans="1:32" x14ac:dyDescent="0.25">
      <c r="A55" s="5">
        <v>51</v>
      </c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00" t="s">
        <v>74</v>
      </c>
      <c r="AD55" s="100"/>
      <c r="AF55" s="9"/>
    </row>
    <row r="56" spans="1:32" x14ac:dyDescent="0.25">
      <c r="A56" s="5">
        <v>52</v>
      </c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00" t="s">
        <v>109</v>
      </c>
      <c r="AD56" s="100"/>
      <c r="AF56" s="9"/>
    </row>
    <row r="57" spans="1:32" x14ac:dyDescent="0.25">
      <c r="A57" s="5">
        <v>53</v>
      </c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00" t="s">
        <v>109</v>
      </c>
      <c r="AD57" s="100"/>
      <c r="AF57" s="9"/>
    </row>
    <row r="58" spans="1:32" x14ac:dyDescent="0.25">
      <c r="A58" s="5">
        <v>54</v>
      </c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00" t="s">
        <v>109</v>
      </c>
      <c r="AD58" s="100"/>
      <c r="AF58" s="9"/>
    </row>
    <row r="59" spans="1:32" x14ac:dyDescent="0.25">
      <c r="A59" s="5">
        <v>55</v>
      </c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00" t="s">
        <v>110</v>
      </c>
      <c r="AD59" s="100"/>
      <c r="AF59" s="9"/>
    </row>
    <row r="60" spans="1:32" x14ac:dyDescent="0.25">
      <c r="A60" s="5">
        <v>56</v>
      </c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00" t="s">
        <v>110</v>
      </c>
      <c r="AD60" s="100"/>
      <c r="AF60" s="9"/>
    </row>
    <row r="61" spans="1:32" x14ac:dyDescent="0.25">
      <c r="A61" s="5">
        <v>57</v>
      </c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00" t="s">
        <v>110</v>
      </c>
      <c r="AD61" s="100"/>
      <c r="AF61" s="9"/>
    </row>
    <row r="62" spans="1:32" x14ac:dyDescent="0.25">
      <c r="A62" s="5">
        <v>58</v>
      </c>
      <c r="B62" s="16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00" t="s">
        <v>77</v>
      </c>
      <c r="AD62" s="100"/>
      <c r="AF62" s="9"/>
    </row>
    <row r="63" spans="1:32" x14ac:dyDescent="0.25">
      <c r="A63" s="5">
        <v>59</v>
      </c>
      <c r="B63" s="16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00" t="s">
        <v>77</v>
      </c>
      <c r="AD63" s="100"/>
      <c r="AF63" s="9"/>
    </row>
    <row r="64" spans="1:32" x14ac:dyDescent="0.25">
      <c r="A64" s="5">
        <v>60</v>
      </c>
      <c r="B64" s="16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00" t="s">
        <v>77</v>
      </c>
      <c r="AD64" s="100"/>
      <c r="AF64" s="9"/>
    </row>
    <row r="65" spans="1:32" x14ac:dyDescent="0.25">
      <c r="A65" s="5">
        <v>61</v>
      </c>
      <c r="B65" s="5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01" t="s">
        <v>112</v>
      </c>
      <c r="AD65" s="102"/>
      <c r="AF65" s="9"/>
    </row>
    <row r="66" spans="1:32" x14ac:dyDescent="0.25">
      <c r="A66" s="5">
        <v>62</v>
      </c>
      <c r="B66" s="16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01" t="s">
        <v>112</v>
      </c>
      <c r="AD66" s="102"/>
      <c r="AF66" s="9"/>
    </row>
    <row r="67" spans="1:32" x14ac:dyDescent="0.25">
      <c r="A67" s="5">
        <v>63</v>
      </c>
      <c r="B67" s="5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00" t="s">
        <v>87</v>
      </c>
      <c r="AD67" s="100"/>
      <c r="AF67" s="9"/>
    </row>
    <row r="68" spans="1:32" x14ac:dyDescent="0.25">
      <c r="A68" s="5">
        <v>64</v>
      </c>
      <c r="B68" s="5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00" t="s">
        <v>87</v>
      </c>
      <c r="AD68" s="100"/>
      <c r="AF68" s="9"/>
    </row>
    <row r="69" spans="1:32" x14ac:dyDescent="0.25">
      <c r="A69" s="5">
        <v>65</v>
      </c>
      <c r="B69" s="5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00" t="s">
        <v>87</v>
      </c>
      <c r="AD69" s="100"/>
      <c r="AF69" s="9"/>
    </row>
    <row r="70" spans="1:32" x14ac:dyDescent="0.25">
      <c r="A70" s="5">
        <v>66</v>
      </c>
      <c r="B70" s="2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00" t="s">
        <v>113</v>
      </c>
      <c r="AD70" s="100"/>
      <c r="AF70" s="9"/>
    </row>
    <row r="71" spans="1:32" x14ac:dyDescent="0.25">
      <c r="A71" s="5">
        <v>67</v>
      </c>
      <c r="B71" s="2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00" t="s">
        <v>113</v>
      </c>
      <c r="AD71" s="100"/>
      <c r="AF71" s="9"/>
    </row>
  </sheetData>
  <mergeCells count="97">
    <mergeCell ref="AC7:AD7"/>
    <mergeCell ref="AG7:AN7"/>
    <mergeCell ref="B3:C3"/>
    <mergeCell ref="D3:K3"/>
    <mergeCell ref="L3:Y3"/>
    <mergeCell ref="Z3:AB3"/>
    <mergeCell ref="AC4:AD4"/>
    <mergeCell ref="AE4:AE11"/>
    <mergeCell ref="AG4:AN4"/>
    <mergeCell ref="AC5:AD5"/>
    <mergeCell ref="AG5:AN5"/>
    <mergeCell ref="AC6:AD6"/>
    <mergeCell ref="AG6:AN6"/>
    <mergeCell ref="AG8:AN8"/>
    <mergeCell ref="AG9:AN9"/>
    <mergeCell ref="AG10:AN10"/>
    <mergeCell ref="AG18:AN18"/>
    <mergeCell ref="AC19:AD19"/>
    <mergeCell ref="AG19:AN19"/>
    <mergeCell ref="AC20:AD20"/>
    <mergeCell ref="AG20:AN20"/>
    <mergeCell ref="AC11:AD11"/>
    <mergeCell ref="AG11:AN11"/>
    <mergeCell ref="AC14:AD14"/>
    <mergeCell ref="AG14:AN14"/>
    <mergeCell ref="AC15:AD15"/>
    <mergeCell ref="AG15:AN15"/>
    <mergeCell ref="AC12:AD12"/>
    <mergeCell ref="AE12:AE25"/>
    <mergeCell ref="AG12:AN12"/>
    <mergeCell ref="AC13:AD13"/>
    <mergeCell ref="AG13:AN13"/>
    <mergeCell ref="AC16:AD16"/>
    <mergeCell ref="AG16:AN16"/>
    <mergeCell ref="AC17:AD17"/>
    <mergeCell ref="AG17:AN17"/>
    <mergeCell ref="AC18:AD18"/>
    <mergeCell ref="AG21:AN21"/>
    <mergeCell ref="AC22:AD22"/>
    <mergeCell ref="AG22:AN22"/>
    <mergeCell ref="AC23:AD23"/>
    <mergeCell ref="AG23:AN23"/>
    <mergeCell ref="AC21:AD21"/>
    <mergeCell ref="AC24:AD24"/>
    <mergeCell ref="AG24:AN24"/>
    <mergeCell ref="AC25:AD25"/>
    <mergeCell ref="AG25:AN25"/>
    <mergeCell ref="AC26:AD26"/>
    <mergeCell ref="AE26:AE28"/>
    <mergeCell ref="AG26:AN26"/>
    <mergeCell ref="AC27:AD27"/>
    <mergeCell ref="AG27:AN27"/>
    <mergeCell ref="AC28:AD28"/>
    <mergeCell ref="AG28:AN28"/>
    <mergeCell ref="AC40:AD40"/>
    <mergeCell ref="AC29:AD29"/>
    <mergeCell ref="AC30:AD30"/>
    <mergeCell ref="AC31:AD31"/>
    <mergeCell ref="AC32:AD32"/>
    <mergeCell ref="AC33:AD33"/>
    <mergeCell ref="AC34:AD34"/>
    <mergeCell ref="AC35:AD35"/>
    <mergeCell ref="AC36:AD36"/>
    <mergeCell ref="AC37:AD37"/>
    <mergeCell ref="AC38:AD38"/>
    <mergeCell ref="AC39:AD39"/>
    <mergeCell ref="AC52:AD52"/>
    <mergeCell ref="AC41:AD41"/>
    <mergeCell ref="AC42:AD42"/>
    <mergeCell ref="AC43:AD43"/>
    <mergeCell ref="AC44:AD44"/>
    <mergeCell ref="AC45:AD45"/>
    <mergeCell ref="AC46:AD46"/>
    <mergeCell ref="AC47:AD47"/>
    <mergeCell ref="AC48:AD48"/>
    <mergeCell ref="AC49:AD49"/>
    <mergeCell ref="AC50:AD50"/>
    <mergeCell ref="AC51:AD51"/>
    <mergeCell ref="AC64:AD64"/>
    <mergeCell ref="AC53:AD53"/>
    <mergeCell ref="AC54:AD54"/>
    <mergeCell ref="AC55:AD55"/>
    <mergeCell ref="AC56:AD56"/>
    <mergeCell ref="AC57:AD57"/>
    <mergeCell ref="AC58:AD58"/>
    <mergeCell ref="AC59:AD59"/>
    <mergeCell ref="AC60:AD60"/>
    <mergeCell ref="AC61:AD61"/>
    <mergeCell ref="AC62:AD62"/>
    <mergeCell ref="AC63:AD63"/>
    <mergeCell ref="AC71:AD71"/>
    <mergeCell ref="AC65:AD65"/>
    <mergeCell ref="AC66:AD66"/>
    <mergeCell ref="AC67:AD67"/>
    <mergeCell ref="AC68:AD68"/>
    <mergeCell ref="AC69:AD69"/>
    <mergeCell ref="AC70:AD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"/>
  <sheetViews>
    <sheetView view="pageBreakPreview" zoomScale="115" zoomScaleNormal="100" zoomScaleSheetLayoutView="115" workbookViewId="0">
      <selection activeCell="B2" sqref="B2:F2"/>
    </sheetView>
  </sheetViews>
  <sheetFormatPr baseColWidth="10" defaultRowHeight="15" x14ac:dyDescent="0.25"/>
  <cols>
    <col min="1" max="1" width="22.5703125" customWidth="1"/>
    <col min="4" max="4" width="9.42578125" customWidth="1"/>
    <col min="5" max="5" width="10.140625" bestFit="1" customWidth="1"/>
    <col min="6" max="6" width="13" bestFit="1" customWidth="1"/>
    <col min="7" max="7" width="17.85546875" bestFit="1" customWidth="1"/>
    <col min="8" max="8" width="9.28515625" bestFit="1" customWidth="1"/>
    <col min="9" max="10" width="9.28515625" customWidth="1"/>
    <col min="11" max="11" width="16.7109375" customWidth="1"/>
    <col min="12" max="12" width="12.140625" bestFit="1" customWidth="1"/>
    <col min="13" max="13" width="10.28515625" customWidth="1"/>
    <col min="14" max="14" width="5.85546875" style="14" customWidth="1"/>
    <col min="17" max="17" width="6.5703125" customWidth="1"/>
    <col min="18" max="18" width="17.42578125" customWidth="1"/>
    <col min="19" max="19" width="13.140625" customWidth="1"/>
    <col min="21" max="21" width="30.5703125" bestFit="1" customWidth="1"/>
    <col min="22" max="22" width="12.7109375" bestFit="1" customWidth="1"/>
  </cols>
  <sheetData>
    <row r="1" spans="1:23" ht="79.5" customHeight="1" x14ac:dyDescent="0.25">
      <c r="A1" s="79"/>
      <c r="B1" s="98" t="s">
        <v>176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1"/>
      <c r="S1" s="131"/>
    </row>
    <row r="2" spans="1:23" ht="33.75" x14ac:dyDescent="0.25">
      <c r="A2" s="85" t="s">
        <v>177</v>
      </c>
      <c r="B2" s="128" t="s">
        <v>186</v>
      </c>
      <c r="C2" s="128"/>
      <c r="D2" s="128"/>
      <c r="E2" s="128"/>
      <c r="F2" s="128"/>
      <c r="G2" s="105" t="s">
        <v>178</v>
      </c>
      <c r="H2" s="105"/>
      <c r="I2" s="105"/>
      <c r="J2" s="105"/>
      <c r="K2" s="105"/>
      <c r="L2" s="105"/>
      <c r="M2" s="105" t="s">
        <v>174</v>
      </c>
      <c r="N2" s="105"/>
      <c r="O2" s="105"/>
      <c r="P2" s="105"/>
      <c r="Q2" s="105"/>
      <c r="R2" s="105" t="s">
        <v>145</v>
      </c>
      <c r="S2" s="105"/>
    </row>
    <row r="3" spans="1:23" x14ac:dyDescent="0.25">
      <c r="A3" s="129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U3" s="14"/>
      <c r="V3" s="14"/>
      <c r="W3" s="14"/>
    </row>
    <row r="4" spans="1:23" x14ac:dyDescent="0.25">
      <c r="A4" s="5"/>
      <c r="B4" s="86" t="s">
        <v>42</v>
      </c>
      <c r="C4" s="86" t="s">
        <v>43</v>
      </c>
      <c r="D4" s="86" t="s">
        <v>39</v>
      </c>
      <c r="E4" s="86" t="s">
        <v>44</v>
      </c>
      <c r="F4" s="86" t="s">
        <v>45</v>
      </c>
      <c r="G4" s="86" t="s">
        <v>46</v>
      </c>
      <c r="H4" s="86" t="s">
        <v>47</v>
      </c>
      <c r="I4" s="86" t="s">
        <v>156</v>
      </c>
      <c r="J4" s="86" t="s">
        <v>154</v>
      </c>
      <c r="K4" s="86" t="s">
        <v>170</v>
      </c>
      <c r="L4" s="86" t="s">
        <v>48</v>
      </c>
      <c r="M4" s="87" t="s">
        <v>54</v>
      </c>
      <c r="N4" s="7"/>
      <c r="O4" s="86" t="s">
        <v>51</v>
      </c>
      <c r="P4" s="86" t="s">
        <v>53</v>
      </c>
      <c r="R4" s="86" t="s">
        <v>155</v>
      </c>
      <c r="S4" s="8">
        <f>M5</f>
        <v>0</v>
      </c>
      <c r="U4" s="14"/>
      <c r="V4" s="14"/>
      <c r="W4" s="14"/>
    </row>
    <row r="5" spans="1:23" ht="18.75" x14ac:dyDescent="0.3">
      <c r="A5" s="86" t="s">
        <v>155</v>
      </c>
      <c r="B5" s="38">
        <f>COUNTIF('EVENTO '!AX7:AX206,"VINCULADOS-PALMAS ")</f>
        <v>0</v>
      </c>
      <c r="C5" s="38">
        <f>COUNTIF('EVENTO '!AX7:AX206,"VINCULADOS-GRANJAS ")</f>
        <v>0</v>
      </c>
      <c r="D5" s="38">
        <f>COUNTIF('EVENTO '!AX7:AX206,"VINCULADOS-IPC")</f>
        <v>0</v>
      </c>
      <c r="E5" s="38">
        <f>COUNTIF('EVENTO '!AX7:AX206,"VINCULADOS-CANAIMA ")</f>
        <v>0</v>
      </c>
      <c r="F5" s="38">
        <f>COUNTIF('EVENTO '!AX7:AX206,"VINCULADOS-7 DE AGOSTO ")</f>
        <v>0</v>
      </c>
      <c r="G5" s="38">
        <f>COUNTIF('EVENTO '!AX7:AX206,"VINCULADOS-EDUARDO SANTOS ")</f>
        <v>0</v>
      </c>
      <c r="H5" s="38">
        <f>COUNTIF('EVENTO '!AX7:AX206,"VINCULADOS-SAN LUIS ")</f>
        <v>0</v>
      </c>
      <c r="I5" s="38">
        <f>COUNTIF('EVENTO '!AX7:AX206,"VINCULADOS-CAIMI")</f>
        <v>0</v>
      </c>
      <c r="J5" s="38">
        <f>COUNTIF('EVENTO '!AX7:AX206,"VINCULADOS-VEGALARGA ")</f>
        <v>0</v>
      </c>
      <c r="K5" s="38">
        <f>COUNTIF('EVENTO '!AX7:AX206,"VINCULADOS-FORTALECILLAS")</f>
        <v>0</v>
      </c>
      <c r="L5" s="38">
        <f>COUNTIF('EVENTO '!AX7:AX206,"VINCULADOS-VEGALARGA ")</f>
        <v>0</v>
      </c>
      <c r="M5" s="8">
        <f>SUM(B5:L5)</f>
        <v>0</v>
      </c>
      <c r="N5" s="7"/>
      <c r="O5" s="8">
        <f>SUM(M5:M7)</f>
        <v>0</v>
      </c>
      <c r="P5" s="8">
        <f>SUM('EVENTO '!G207:AE207)</f>
        <v>0</v>
      </c>
      <c r="R5" s="86" t="s">
        <v>168</v>
      </c>
      <c r="S5" s="8">
        <f>M6</f>
        <v>0</v>
      </c>
      <c r="U5" s="77"/>
      <c r="V5" s="78"/>
      <c r="W5" s="14"/>
    </row>
    <row r="6" spans="1:23" ht="18.75" x14ac:dyDescent="0.3">
      <c r="A6" s="86" t="s">
        <v>168</v>
      </c>
      <c r="B6" s="38">
        <f>COUNTIF('EVENTO '!AX7:AX206,"SALUD TOTAL-PALMAS ")</f>
        <v>0</v>
      </c>
      <c r="C6" s="38">
        <f>COUNTIF('EVENTO '!AX7:AX206,"SALUD TOTAL-GRANJAS ")</f>
        <v>0</v>
      </c>
      <c r="D6" s="5">
        <f>COUNTIF('EVENTO '!AX7:AX206,"SALUD TOTAL-IPC")</f>
        <v>0</v>
      </c>
      <c r="E6" s="38">
        <f>COUNTIF('EVENTO '!AX7:AX206,"SALUD TOTAL-CANAIMA ")</f>
        <v>0</v>
      </c>
      <c r="F6" s="38">
        <f>COUNTIF('EVENTO '!AX7:AX206,"SALUD TOTAL-7 DE AGOSTO ")</f>
        <v>0</v>
      </c>
      <c r="G6" s="38">
        <f>COUNTIF('EVENTO '!AX7:AX206,"SALUD TOTAL-EDUARDO SANTOS ")</f>
        <v>0</v>
      </c>
      <c r="H6" s="38">
        <f>COUNTIF('EVENTO '!AX7:AX206,"SALUD TOTAL-SAN LUIS ")</f>
        <v>0</v>
      </c>
      <c r="I6" s="38">
        <f>COUNTIF('EVENTO '!AX7:AX206,"SALUD TOTAL-CAIMI")</f>
        <v>0</v>
      </c>
      <c r="J6" s="38">
        <f>COUNTIF('EVENTO '!AX7:AX207,"SALUD TOTAL-CAGUAN")</f>
        <v>0</v>
      </c>
      <c r="K6" s="38">
        <f>COUNTIF('EVENTO '!$AX$7:$AX$207,"SALUD TOTAL-FORTALECILLAS")</f>
        <v>0</v>
      </c>
      <c r="L6" s="38">
        <f>COUNTIF('EVENTO '!AX7:AX206,"SALUD TOTAL-VEGALARGA ")</f>
        <v>0</v>
      </c>
      <c r="M6" s="8">
        <f t="shared" ref="M6:M7" si="0">SUM(B6:L6)</f>
        <v>0</v>
      </c>
      <c r="N6" s="7"/>
      <c r="R6" s="86" t="s">
        <v>40</v>
      </c>
      <c r="S6" s="8">
        <f>M7</f>
        <v>0</v>
      </c>
      <c r="U6" s="77"/>
      <c r="V6" s="78"/>
      <c r="W6" s="14"/>
    </row>
    <row r="7" spans="1:23" ht="18.75" x14ac:dyDescent="0.3">
      <c r="A7" s="86" t="s">
        <v>40</v>
      </c>
      <c r="B7" s="38">
        <f>COUNTIF('EVENTO '!AX7:AX206,"OTRAS ENTIDADES-PALMAS ")</f>
        <v>0</v>
      </c>
      <c r="C7" s="38">
        <f>COUNTIF('EVENTO '!AX7:AX206,"OTRAS ENTIDADES-GRANJAS ")</f>
        <v>0</v>
      </c>
      <c r="D7" s="38">
        <f>COUNTIF('EVENTO '!AX7:AX206,"OTRAS ENTIDADES-IPC")</f>
        <v>0</v>
      </c>
      <c r="E7" s="38">
        <f>COUNTIF('EVENTO '!AX7:AX206,"OTRAS ENTIDADES-CANAIMA ")</f>
        <v>0</v>
      </c>
      <c r="F7" s="38">
        <f>COUNTIF('EVENTO '!AX7:AX206,"OTRAS ENTIDADES-7 DE AGOSTO ")</f>
        <v>0</v>
      </c>
      <c r="G7" s="38">
        <f>COUNTIF('EVENTO '!AX7:AX206,"OTRAS ENTIDADES-EDUARDO SANTOS ")</f>
        <v>0</v>
      </c>
      <c r="H7" s="38">
        <f>COUNTIF('EVENTO '!AX7:AX206,"OTRAS ENTIDADES-SAN LUIS ")</f>
        <v>0</v>
      </c>
      <c r="I7" s="38">
        <f>COUNTIF('EVENTO '!AX7:AX206,"OTRAS ENTIDADES-CAIMI")</f>
        <v>0</v>
      </c>
      <c r="J7" s="38">
        <f>COUNTIF('EVENTO '!AX7:AX208,"OTRAS ENTIDADES-CAGUAN")</f>
        <v>0</v>
      </c>
      <c r="K7" s="38">
        <f>COUNTIF('EVENTO '!$AX$7:$AX$207,"OTRAS ENTIDADES-FORTALECILLAS")</f>
        <v>0</v>
      </c>
      <c r="L7" s="38">
        <f>COUNTIF('EVENTO '!AX7:AX206,"OTRAS ENTIDADES-VEGALARGA ")</f>
        <v>0</v>
      </c>
      <c r="M7" s="8">
        <f t="shared" si="0"/>
        <v>0</v>
      </c>
      <c r="N7" s="7"/>
      <c r="O7" s="39"/>
      <c r="U7" s="77"/>
      <c r="V7" s="78"/>
      <c r="W7" s="14"/>
    </row>
    <row r="8" spans="1:23" x14ac:dyDescent="0.25">
      <c r="M8" s="7"/>
      <c r="N8" s="7"/>
      <c r="U8" s="14"/>
      <c r="V8" s="14"/>
      <c r="W8" s="14"/>
    </row>
    <row r="25" spans="1:19" ht="53.25" customHeight="1" x14ac:dyDescent="0.25">
      <c r="A25" s="127"/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</row>
  </sheetData>
  <mergeCells count="8">
    <mergeCell ref="B1:Q1"/>
    <mergeCell ref="R1:S1"/>
    <mergeCell ref="B2:F2"/>
    <mergeCell ref="G2:L2"/>
    <mergeCell ref="M2:Q2"/>
    <mergeCell ref="R2:S2"/>
    <mergeCell ref="A25:S25"/>
    <mergeCell ref="A3:S3"/>
  </mergeCells>
  <pageMargins left="0.7" right="0.7" top="0.75" bottom="0.75" header="0.3" footer="0.3"/>
  <pageSetup scale="39" orientation="portrait" r:id="rId1"/>
  <colBreaks count="1" manualBreakCount="1">
    <brk id="20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6"/>
  <sheetViews>
    <sheetView workbookViewId="0">
      <selection activeCell="L12" sqref="L12"/>
    </sheetView>
  </sheetViews>
  <sheetFormatPr baseColWidth="10" defaultRowHeight="15" x14ac:dyDescent="0.25"/>
  <cols>
    <col min="1" max="1" width="17.7109375" bestFit="1" customWidth="1"/>
    <col min="2" max="2" width="8.7109375" bestFit="1" customWidth="1"/>
    <col min="3" max="3" width="9.5703125" bestFit="1" customWidth="1"/>
    <col min="4" max="4" width="7.7109375" customWidth="1"/>
    <col min="5" max="5" width="10.140625" bestFit="1" customWidth="1"/>
    <col min="6" max="6" width="13" bestFit="1" customWidth="1"/>
    <col min="7" max="7" width="17.85546875" bestFit="1" customWidth="1"/>
    <col min="8" max="8" width="9.28515625" bestFit="1" customWidth="1"/>
    <col min="9" max="9" width="12.140625" bestFit="1" customWidth="1"/>
    <col min="10" max="10" width="11.140625" customWidth="1"/>
    <col min="11" max="11" width="7" customWidth="1"/>
    <col min="14" max="14" width="8.28515625" customWidth="1"/>
    <col min="15" max="15" width="17.7109375" bestFit="1" customWidth="1"/>
  </cols>
  <sheetData>
    <row r="2" spans="1:16" x14ac:dyDescent="0.25">
      <c r="A2" s="5"/>
      <c r="B2" s="5" t="s">
        <v>42</v>
      </c>
      <c r="C2" s="5" t="s">
        <v>43</v>
      </c>
      <c r="D2" s="5" t="s">
        <v>39</v>
      </c>
      <c r="E2" s="5" t="s">
        <v>44</v>
      </c>
      <c r="F2" s="5" t="s">
        <v>45</v>
      </c>
      <c r="G2" s="5" t="s">
        <v>46</v>
      </c>
      <c r="H2" s="5" t="s">
        <v>47</v>
      </c>
      <c r="I2" s="5" t="s">
        <v>48</v>
      </c>
      <c r="J2" s="8" t="s">
        <v>54</v>
      </c>
      <c r="K2" s="6"/>
      <c r="L2" s="8" t="s">
        <v>51</v>
      </c>
      <c r="M2" s="8" t="s">
        <v>53</v>
      </c>
      <c r="N2" s="6"/>
      <c r="O2" s="17" t="s">
        <v>0</v>
      </c>
      <c r="P2" s="8">
        <v>27</v>
      </c>
    </row>
    <row r="3" spans="1:16" x14ac:dyDescent="0.25">
      <c r="A3" s="5" t="s">
        <v>0</v>
      </c>
      <c r="B3" s="5">
        <v>3</v>
      </c>
      <c r="C3" s="5">
        <v>4</v>
      </c>
      <c r="D3" s="5">
        <v>3</v>
      </c>
      <c r="E3" s="5">
        <v>4</v>
      </c>
      <c r="F3" s="5">
        <v>3</v>
      </c>
      <c r="G3" s="5">
        <v>4</v>
      </c>
      <c r="H3" s="5">
        <v>3</v>
      </c>
      <c r="I3" s="5">
        <v>3</v>
      </c>
      <c r="J3" s="8">
        <v>27</v>
      </c>
      <c r="K3" s="7"/>
      <c r="L3" s="8">
        <v>67</v>
      </c>
      <c r="M3" s="8">
        <v>1</v>
      </c>
      <c r="N3" s="6"/>
      <c r="O3" s="17" t="s">
        <v>49</v>
      </c>
      <c r="P3" s="8">
        <v>25</v>
      </c>
    </row>
    <row r="4" spans="1:16" x14ac:dyDescent="0.25">
      <c r="A4" s="5" t="s">
        <v>49</v>
      </c>
      <c r="B4" s="5">
        <v>3</v>
      </c>
      <c r="C4" s="5">
        <v>4</v>
      </c>
      <c r="D4" s="5">
        <v>3</v>
      </c>
      <c r="E4" s="5">
        <v>4</v>
      </c>
      <c r="F4" s="5">
        <v>3</v>
      </c>
      <c r="G4" s="5">
        <v>4</v>
      </c>
      <c r="H4" s="5">
        <v>2</v>
      </c>
      <c r="I4" s="5">
        <v>2</v>
      </c>
      <c r="J4" s="8">
        <v>25</v>
      </c>
      <c r="K4" s="7"/>
      <c r="O4" s="18" t="s">
        <v>50</v>
      </c>
      <c r="P4" s="8">
        <v>14</v>
      </c>
    </row>
    <row r="5" spans="1:16" x14ac:dyDescent="0.25">
      <c r="A5" s="5" t="s">
        <v>50</v>
      </c>
      <c r="B5" s="5">
        <v>3</v>
      </c>
      <c r="C5" s="5">
        <v>4</v>
      </c>
      <c r="D5" s="5">
        <v>3</v>
      </c>
      <c r="E5" s="5">
        <v>0</v>
      </c>
      <c r="F5" s="5">
        <v>0</v>
      </c>
      <c r="G5" s="5">
        <v>4</v>
      </c>
      <c r="H5" s="5">
        <v>0</v>
      </c>
      <c r="I5" s="5">
        <v>0</v>
      </c>
      <c r="J5" s="8">
        <v>14</v>
      </c>
      <c r="K5" s="7"/>
    </row>
    <row r="6" spans="1:16" x14ac:dyDescent="0.25">
      <c r="K6" s="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8"/>
  <sheetViews>
    <sheetView tabSelected="1" view="pageBreakPreview" topLeftCell="A37" zoomScaleNormal="100" zoomScaleSheetLayoutView="100" workbookViewId="0">
      <selection activeCell="A42" sqref="A42:I46"/>
    </sheetView>
  </sheetViews>
  <sheetFormatPr baseColWidth="10" defaultRowHeight="15" x14ac:dyDescent="0.25"/>
  <cols>
    <col min="1" max="1" width="19.140625" customWidth="1"/>
  </cols>
  <sheetData>
    <row r="1" spans="1:30" ht="18.75" customHeight="1" x14ac:dyDescent="0.25">
      <c r="A1" s="142"/>
      <c r="B1" s="145" t="s">
        <v>179</v>
      </c>
      <c r="C1" s="146"/>
      <c r="D1" s="146"/>
      <c r="E1" s="146"/>
      <c r="F1" s="146"/>
      <c r="G1" s="147"/>
      <c r="H1" s="154"/>
      <c r="I1" s="155"/>
    </row>
    <row r="2" spans="1:30" ht="19.5" customHeight="1" x14ac:dyDescent="0.25">
      <c r="A2" s="143"/>
      <c r="B2" s="148"/>
      <c r="C2" s="149"/>
      <c r="D2" s="149"/>
      <c r="E2" s="149"/>
      <c r="F2" s="149"/>
      <c r="G2" s="150"/>
      <c r="H2" s="156"/>
      <c r="I2" s="157"/>
    </row>
    <row r="3" spans="1:30" ht="28.5" customHeight="1" x14ac:dyDescent="0.25">
      <c r="A3" s="144"/>
      <c r="B3" s="151"/>
      <c r="C3" s="152"/>
      <c r="D3" s="152"/>
      <c r="E3" s="152"/>
      <c r="F3" s="152"/>
      <c r="G3" s="153"/>
      <c r="H3" s="158"/>
      <c r="I3" s="159"/>
    </row>
    <row r="4" spans="1:30" ht="27" customHeight="1" x14ac:dyDescent="0.25">
      <c r="A4" s="88" t="s">
        <v>180</v>
      </c>
      <c r="B4" s="160" t="s">
        <v>183</v>
      </c>
      <c r="C4" s="160"/>
      <c r="D4" s="160"/>
      <c r="E4" s="160" t="s">
        <v>181</v>
      </c>
      <c r="F4" s="160"/>
      <c r="G4" s="89" t="s">
        <v>174</v>
      </c>
      <c r="H4" s="161" t="s">
        <v>182</v>
      </c>
      <c r="I4" s="161"/>
    </row>
    <row r="5" spans="1:30" x14ac:dyDescent="0.25">
      <c r="A5" s="129"/>
      <c r="B5" s="129"/>
      <c r="C5" s="129"/>
      <c r="D5" s="129"/>
      <c r="E5" s="129"/>
      <c r="F5" s="129"/>
      <c r="G5" s="129"/>
      <c r="H5" s="129"/>
      <c r="I5" s="129"/>
    </row>
    <row r="6" spans="1:30" ht="32.25" customHeight="1" x14ac:dyDescent="0.25">
      <c r="A6" s="71" t="s">
        <v>135</v>
      </c>
      <c r="B6" s="140" t="s">
        <v>137</v>
      </c>
      <c r="C6" s="140"/>
      <c r="D6" s="140"/>
      <c r="E6" s="140"/>
      <c r="F6" s="140"/>
      <c r="G6" s="140"/>
      <c r="H6" s="140"/>
      <c r="I6" s="140"/>
    </row>
    <row r="7" spans="1:30" ht="30" customHeight="1" x14ac:dyDescent="0.25">
      <c r="A7" s="71" t="s">
        <v>136</v>
      </c>
      <c r="B7" s="140" t="s">
        <v>157</v>
      </c>
      <c r="C7" s="140"/>
      <c r="D7" s="140"/>
      <c r="E7" s="140"/>
      <c r="F7" s="140"/>
      <c r="G7" s="140"/>
      <c r="H7" s="140"/>
      <c r="I7" s="140"/>
    </row>
    <row r="8" spans="1:30" x14ac:dyDescent="0.25">
      <c r="A8" s="141" t="s">
        <v>146</v>
      </c>
      <c r="B8" s="141"/>
      <c r="C8" s="141"/>
      <c r="D8" s="141"/>
      <c r="E8" s="141"/>
      <c r="F8" s="141"/>
      <c r="G8" s="141"/>
      <c r="H8" s="141"/>
      <c r="I8" s="141"/>
    </row>
    <row r="9" spans="1:30" x14ac:dyDescent="0.25">
      <c r="A9" s="141"/>
      <c r="B9" s="141"/>
      <c r="C9" s="141"/>
      <c r="D9" s="141"/>
      <c r="E9" s="141"/>
      <c r="F9" s="141"/>
      <c r="G9" s="141"/>
      <c r="H9" s="141"/>
      <c r="I9" s="141"/>
    </row>
    <row r="10" spans="1:30" ht="22.5" customHeight="1" x14ac:dyDescent="0.25">
      <c r="A10" s="72" t="s">
        <v>3</v>
      </c>
      <c r="B10" s="163" t="s">
        <v>147</v>
      </c>
      <c r="C10" s="163"/>
      <c r="D10" s="163"/>
      <c r="E10" s="163"/>
      <c r="F10" s="163"/>
      <c r="G10" s="163"/>
      <c r="H10" s="163"/>
      <c r="I10" s="163"/>
    </row>
    <row r="11" spans="1:30" ht="19.5" customHeight="1" x14ac:dyDescent="0.25">
      <c r="A11" s="72" t="s">
        <v>4</v>
      </c>
      <c r="B11" s="163" t="s">
        <v>150</v>
      </c>
      <c r="C11" s="163"/>
      <c r="D11" s="163"/>
      <c r="E11" s="163"/>
      <c r="F11" s="163"/>
      <c r="G11" s="163"/>
      <c r="H11" s="163"/>
      <c r="I11" s="163"/>
    </row>
    <row r="12" spans="1:30" ht="21.75" customHeight="1" x14ac:dyDescent="0.25">
      <c r="A12" s="72" t="s">
        <v>7</v>
      </c>
      <c r="B12" s="163" t="s">
        <v>148</v>
      </c>
      <c r="C12" s="163"/>
      <c r="D12" s="163"/>
      <c r="E12" s="163"/>
      <c r="F12" s="163"/>
      <c r="G12" s="163"/>
      <c r="H12" s="163"/>
      <c r="I12" s="163"/>
    </row>
    <row r="13" spans="1:30" s="14" customFormat="1" ht="21" customHeight="1" x14ac:dyDescent="0.25">
      <c r="A13" s="72" t="s">
        <v>138</v>
      </c>
      <c r="B13" s="163" t="s">
        <v>149</v>
      </c>
      <c r="C13" s="163"/>
      <c r="D13" s="163"/>
      <c r="E13" s="163"/>
      <c r="F13" s="163"/>
      <c r="G13" s="163"/>
      <c r="H13" s="163"/>
      <c r="I13" s="163"/>
    </row>
    <row r="14" spans="1:30" s="14" customFormat="1" ht="21" customHeight="1" x14ac:dyDescent="0.25">
      <c r="A14" s="72" t="s">
        <v>139</v>
      </c>
      <c r="B14" s="163" t="s">
        <v>151</v>
      </c>
      <c r="C14" s="163"/>
      <c r="D14" s="163"/>
      <c r="E14" s="163"/>
      <c r="F14" s="163"/>
      <c r="G14" s="163"/>
      <c r="H14" s="163"/>
      <c r="I14" s="163"/>
    </row>
    <row r="15" spans="1:30" x14ac:dyDescent="0.25">
      <c r="A15" s="162" t="s">
        <v>144</v>
      </c>
      <c r="B15" s="162"/>
      <c r="C15" s="162"/>
      <c r="D15" s="162"/>
      <c r="E15" s="162"/>
      <c r="F15" s="162"/>
      <c r="G15" s="162"/>
      <c r="H15" s="162"/>
      <c r="I15" s="162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</row>
    <row r="16" spans="1:30" s="14" customFormat="1" ht="35.25" customHeight="1" x14ac:dyDescent="0.25">
      <c r="A16" s="69">
        <v>1</v>
      </c>
      <c r="B16" s="168" t="s">
        <v>9</v>
      </c>
      <c r="C16" s="168"/>
      <c r="D16" s="168"/>
      <c r="E16" s="168"/>
      <c r="F16" s="168"/>
      <c r="G16" s="168"/>
      <c r="H16" s="168"/>
      <c r="I16" s="168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</row>
    <row r="17" spans="1:30" s="14" customFormat="1" ht="30" customHeight="1" x14ac:dyDescent="0.25">
      <c r="A17" s="70">
        <v>2</v>
      </c>
      <c r="B17" s="165" t="s">
        <v>10</v>
      </c>
      <c r="C17" s="165"/>
      <c r="D17" s="165"/>
      <c r="E17" s="165"/>
      <c r="F17" s="165"/>
      <c r="G17" s="165"/>
      <c r="H17" s="165"/>
      <c r="I17" s="1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</row>
    <row r="18" spans="1:30" s="14" customFormat="1" ht="32.25" customHeight="1" x14ac:dyDescent="0.25">
      <c r="A18" s="70">
        <v>3</v>
      </c>
      <c r="B18" s="167" t="s">
        <v>11</v>
      </c>
      <c r="C18" s="167"/>
      <c r="D18" s="167"/>
      <c r="E18" s="167"/>
      <c r="F18" s="167"/>
      <c r="G18" s="167"/>
      <c r="H18" s="167"/>
      <c r="I18" s="167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</row>
    <row r="19" spans="1:30" s="14" customFormat="1" ht="47.25" customHeight="1" x14ac:dyDescent="0.25">
      <c r="A19" s="70">
        <v>4</v>
      </c>
      <c r="B19" s="165" t="s">
        <v>129</v>
      </c>
      <c r="C19" s="165"/>
      <c r="D19" s="165"/>
      <c r="E19" s="165"/>
      <c r="F19" s="165"/>
      <c r="G19" s="165"/>
      <c r="H19" s="165"/>
      <c r="I19" s="165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</row>
    <row r="20" spans="1:30" s="14" customFormat="1" ht="64.5" customHeight="1" x14ac:dyDescent="0.25">
      <c r="A20" s="70">
        <v>5</v>
      </c>
      <c r="B20" s="165" t="s">
        <v>13</v>
      </c>
      <c r="C20" s="165"/>
      <c r="D20" s="165"/>
      <c r="E20" s="165"/>
      <c r="F20" s="165"/>
      <c r="G20" s="165"/>
      <c r="H20" s="165"/>
      <c r="I20" s="165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</row>
    <row r="21" spans="1:30" s="14" customFormat="1" ht="30.75" customHeight="1" x14ac:dyDescent="0.25">
      <c r="A21" s="70">
        <v>6</v>
      </c>
      <c r="B21" s="167" t="s">
        <v>130</v>
      </c>
      <c r="C21" s="167"/>
      <c r="D21" s="167"/>
      <c r="E21" s="167"/>
      <c r="F21" s="167"/>
      <c r="G21" s="167"/>
      <c r="H21" s="167"/>
      <c r="I21" s="167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</row>
    <row r="22" spans="1:30" s="14" customFormat="1" ht="33.75" customHeight="1" x14ac:dyDescent="0.25">
      <c r="A22" s="70">
        <v>7</v>
      </c>
      <c r="B22" s="165" t="s">
        <v>15</v>
      </c>
      <c r="C22" s="165"/>
      <c r="D22" s="165"/>
      <c r="E22" s="165"/>
      <c r="F22" s="165"/>
      <c r="G22" s="165"/>
      <c r="H22" s="165"/>
      <c r="I22" s="165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</row>
    <row r="23" spans="1:30" s="14" customFormat="1" ht="39.75" customHeight="1" x14ac:dyDescent="0.25">
      <c r="A23" s="70">
        <v>8</v>
      </c>
      <c r="B23" s="169" t="s">
        <v>16</v>
      </c>
      <c r="C23" s="169"/>
      <c r="D23" s="169"/>
      <c r="E23" s="169"/>
      <c r="F23" s="169"/>
      <c r="G23" s="169"/>
      <c r="H23" s="169"/>
      <c r="I23" s="169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</row>
    <row r="24" spans="1:30" s="14" customFormat="1" ht="30.75" customHeight="1" x14ac:dyDescent="0.25">
      <c r="A24" s="70">
        <v>1</v>
      </c>
      <c r="B24" s="167" t="s">
        <v>17</v>
      </c>
      <c r="C24" s="167"/>
      <c r="D24" s="167"/>
      <c r="E24" s="167"/>
      <c r="F24" s="167"/>
      <c r="G24" s="167"/>
      <c r="H24" s="167"/>
      <c r="I24" s="167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</row>
    <row r="25" spans="1:30" s="14" customFormat="1" ht="15.75" x14ac:dyDescent="0.25">
      <c r="A25" s="70">
        <v>2</v>
      </c>
      <c r="B25" s="164" t="s">
        <v>18</v>
      </c>
      <c r="C25" s="164"/>
      <c r="D25" s="164"/>
      <c r="E25" s="164"/>
      <c r="F25" s="164"/>
      <c r="G25" s="164"/>
      <c r="H25" s="164"/>
      <c r="I25" s="164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</row>
    <row r="26" spans="1:30" s="14" customFormat="1" ht="15.75" x14ac:dyDescent="0.25">
      <c r="A26" s="70">
        <v>3</v>
      </c>
      <c r="B26" s="166" t="s">
        <v>19</v>
      </c>
      <c r="C26" s="166"/>
      <c r="D26" s="166"/>
      <c r="E26" s="166"/>
      <c r="F26" s="166"/>
      <c r="G26" s="166"/>
      <c r="H26" s="166"/>
      <c r="I26" s="166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</row>
    <row r="27" spans="1:30" s="14" customFormat="1" ht="15.75" x14ac:dyDescent="0.25">
      <c r="A27" s="70">
        <v>4</v>
      </c>
      <c r="B27" s="164" t="s">
        <v>20</v>
      </c>
      <c r="C27" s="164"/>
      <c r="D27" s="164"/>
      <c r="E27" s="164"/>
      <c r="F27" s="164"/>
      <c r="G27" s="164"/>
      <c r="H27" s="164"/>
      <c r="I27" s="164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</row>
    <row r="28" spans="1:30" s="14" customFormat="1" ht="15.75" x14ac:dyDescent="0.25">
      <c r="A28" s="70">
        <v>5</v>
      </c>
      <c r="B28" s="164" t="s">
        <v>21</v>
      </c>
      <c r="C28" s="164"/>
      <c r="D28" s="164"/>
      <c r="E28" s="164"/>
      <c r="F28" s="164"/>
      <c r="G28" s="164"/>
      <c r="H28" s="164"/>
      <c r="I28" s="164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</row>
    <row r="29" spans="1:30" s="14" customFormat="1" ht="31.5" customHeight="1" x14ac:dyDescent="0.25">
      <c r="A29" s="70">
        <v>6</v>
      </c>
      <c r="B29" s="165" t="s">
        <v>22</v>
      </c>
      <c r="C29" s="165"/>
      <c r="D29" s="165"/>
      <c r="E29" s="165"/>
      <c r="F29" s="165"/>
      <c r="G29" s="165"/>
      <c r="H29" s="165"/>
      <c r="I29" s="1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</row>
    <row r="30" spans="1:30" s="14" customFormat="1" ht="15.75" x14ac:dyDescent="0.25">
      <c r="A30" s="70">
        <v>7</v>
      </c>
      <c r="B30" s="164" t="s">
        <v>23</v>
      </c>
      <c r="C30" s="164"/>
      <c r="D30" s="164"/>
      <c r="E30" s="164"/>
      <c r="F30" s="164"/>
      <c r="G30" s="164"/>
      <c r="H30" s="164"/>
      <c r="I30" s="164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</row>
    <row r="31" spans="1:30" s="14" customFormat="1" ht="15.75" x14ac:dyDescent="0.25">
      <c r="A31" s="70">
        <v>8</v>
      </c>
      <c r="B31" s="164" t="s">
        <v>24</v>
      </c>
      <c r="C31" s="164"/>
      <c r="D31" s="164"/>
      <c r="E31" s="164"/>
      <c r="F31" s="164"/>
      <c r="G31" s="164"/>
      <c r="H31" s="164"/>
      <c r="I31" s="164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</row>
    <row r="32" spans="1:30" s="14" customFormat="1" ht="15.75" x14ac:dyDescent="0.25">
      <c r="A32" s="70">
        <v>9</v>
      </c>
      <c r="B32" s="164" t="s">
        <v>25</v>
      </c>
      <c r="C32" s="164"/>
      <c r="D32" s="164"/>
      <c r="E32" s="164"/>
      <c r="F32" s="164"/>
      <c r="G32" s="164"/>
      <c r="H32" s="164"/>
      <c r="I32" s="164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</row>
    <row r="33" spans="1:30" s="14" customFormat="1" ht="15.75" x14ac:dyDescent="0.25">
      <c r="A33" s="70">
        <v>10</v>
      </c>
      <c r="B33" s="164" t="s">
        <v>26</v>
      </c>
      <c r="C33" s="164"/>
      <c r="D33" s="164"/>
      <c r="E33" s="164"/>
      <c r="F33" s="164"/>
      <c r="G33" s="164"/>
      <c r="H33" s="164"/>
      <c r="I33" s="164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</row>
    <row r="34" spans="1:30" s="14" customFormat="1" ht="32.25" customHeight="1" x14ac:dyDescent="0.25">
      <c r="A34" s="70">
        <v>11</v>
      </c>
      <c r="B34" s="165" t="s">
        <v>27</v>
      </c>
      <c r="C34" s="165"/>
      <c r="D34" s="165"/>
      <c r="E34" s="165"/>
      <c r="F34" s="165"/>
      <c r="G34" s="165"/>
      <c r="H34" s="165"/>
      <c r="I34" s="1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</row>
    <row r="35" spans="1:30" s="14" customFormat="1" ht="15.75" x14ac:dyDescent="0.25">
      <c r="A35" s="70">
        <v>12</v>
      </c>
      <c r="B35" s="164" t="s">
        <v>28</v>
      </c>
      <c r="C35" s="164"/>
      <c r="D35" s="164"/>
      <c r="E35" s="164"/>
      <c r="F35" s="164"/>
      <c r="G35" s="164"/>
      <c r="H35" s="164"/>
      <c r="I35" s="164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</row>
    <row r="36" spans="1:30" s="14" customFormat="1" ht="15.75" x14ac:dyDescent="0.25">
      <c r="A36" s="70">
        <v>13</v>
      </c>
      <c r="B36" s="164" t="s">
        <v>29</v>
      </c>
      <c r="C36" s="164"/>
      <c r="D36" s="164"/>
      <c r="E36" s="164"/>
      <c r="F36" s="164"/>
      <c r="G36" s="164"/>
      <c r="H36" s="164"/>
      <c r="I36" s="164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</row>
    <row r="37" spans="1:30" s="14" customFormat="1" ht="15.75" x14ac:dyDescent="0.25">
      <c r="A37" s="70">
        <v>14</v>
      </c>
      <c r="B37" s="166" t="s">
        <v>30</v>
      </c>
      <c r="C37" s="166"/>
      <c r="D37" s="166"/>
      <c r="E37" s="166"/>
      <c r="F37" s="166"/>
      <c r="G37" s="166"/>
      <c r="H37" s="166"/>
      <c r="I37" s="166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</row>
    <row r="38" spans="1:30" s="14" customFormat="1" ht="33" customHeight="1" x14ac:dyDescent="0.25">
      <c r="A38" s="70" t="s">
        <v>32</v>
      </c>
      <c r="B38" s="167" t="s">
        <v>131</v>
      </c>
      <c r="C38" s="167"/>
      <c r="D38" s="167"/>
      <c r="E38" s="167"/>
      <c r="F38" s="167"/>
      <c r="G38" s="167"/>
      <c r="H38" s="167"/>
      <c r="I38" s="167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</row>
    <row r="39" spans="1:30" s="14" customFormat="1" ht="15.75" x14ac:dyDescent="0.25">
      <c r="A39" s="70" t="s">
        <v>33</v>
      </c>
      <c r="B39" s="164" t="s">
        <v>34</v>
      </c>
      <c r="C39" s="164"/>
      <c r="D39" s="164"/>
      <c r="E39" s="164"/>
      <c r="F39" s="164"/>
      <c r="G39" s="164"/>
      <c r="H39" s="164"/>
      <c r="I39" s="164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</row>
    <row r="40" spans="1:30" s="14" customFormat="1" ht="15.75" x14ac:dyDescent="0.25">
      <c r="A40" s="70" t="s">
        <v>37</v>
      </c>
      <c r="B40" s="164" t="s">
        <v>132</v>
      </c>
      <c r="C40" s="164"/>
      <c r="D40" s="164"/>
      <c r="E40" s="164"/>
      <c r="F40" s="164"/>
      <c r="G40" s="164"/>
      <c r="H40" s="164"/>
      <c r="I40" s="164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</row>
    <row r="42" spans="1:30" x14ac:dyDescent="0.25">
      <c r="A42" s="170" t="s">
        <v>158</v>
      </c>
      <c r="B42" s="170"/>
      <c r="C42" s="170"/>
      <c r="D42" s="170"/>
      <c r="E42" s="170"/>
      <c r="F42" s="170"/>
      <c r="G42" s="170"/>
      <c r="H42" s="170"/>
      <c r="I42" s="170"/>
    </row>
    <row r="43" spans="1:30" x14ac:dyDescent="0.25">
      <c r="A43" s="104" t="s">
        <v>159</v>
      </c>
      <c r="B43" s="104"/>
      <c r="C43" s="104" t="s">
        <v>160</v>
      </c>
      <c r="D43" s="104"/>
      <c r="E43" s="104"/>
      <c r="F43" s="104"/>
      <c r="G43" s="104" t="s">
        <v>161</v>
      </c>
      <c r="H43" s="104"/>
      <c r="I43" s="104"/>
    </row>
    <row r="44" spans="1:30" ht="119.25" customHeight="1" x14ac:dyDescent="0.25">
      <c r="A44" s="170">
        <v>1</v>
      </c>
      <c r="B44" s="170"/>
      <c r="C44" s="171" t="s">
        <v>162</v>
      </c>
      <c r="D44" s="171"/>
      <c r="E44" s="171"/>
      <c r="F44" s="171"/>
      <c r="G44" s="172">
        <v>44313</v>
      </c>
      <c r="H44" s="170"/>
      <c r="I44" s="170"/>
    </row>
    <row r="45" spans="1:30" ht="160.5" customHeight="1" x14ac:dyDescent="0.25">
      <c r="A45" s="132">
        <v>2</v>
      </c>
      <c r="B45" s="133"/>
      <c r="C45" s="134" t="s">
        <v>185</v>
      </c>
      <c r="D45" s="135"/>
      <c r="E45" s="135"/>
      <c r="F45" s="136"/>
      <c r="G45" s="137">
        <v>45394</v>
      </c>
      <c r="H45" s="138"/>
      <c r="I45" s="139"/>
    </row>
    <row r="46" spans="1:30" ht="187.5" customHeight="1" x14ac:dyDescent="0.25">
      <c r="A46" s="173" t="s">
        <v>163</v>
      </c>
      <c r="B46" s="174"/>
      <c r="C46" s="173" t="s">
        <v>164</v>
      </c>
      <c r="D46" s="173"/>
      <c r="E46" s="173"/>
      <c r="F46" s="173"/>
      <c r="G46" s="173" t="s">
        <v>184</v>
      </c>
      <c r="H46" s="173"/>
      <c r="I46" s="173"/>
    </row>
    <row r="47" spans="1:30" ht="15.75" x14ac:dyDescent="0.25">
      <c r="A47" s="175" t="s">
        <v>165</v>
      </c>
      <c r="B47" s="175"/>
      <c r="C47" s="175" t="s">
        <v>166</v>
      </c>
      <c r="D47" s="175"/>
      <c r="E47" s="175"/>
      <c r="F47" s="175"/>
      <c r="G47" s="175" t="s">
        <v>167</v>
      </c>
      <c r="H47" s="175"/>
      <c r="I47" s="175"/>
    </row>
    <row r="48" spans="1:30" ht="63" customHeight="1" x14ac:dyDescent="0.25">
      <c r="A48" s="129"/>
      <c r="B48" s="129"/>
      <c r="C48" s="129"/>
      <c r="D48" s="129"/>
      <c r="E48" s="129"/>
      <c r="F48" s="129"/>
      <c r="G48" s="129"/>
      <c r="H48" s="129"/>
      <c r="I48" s="129"/>
    </row>
  </sheetData>
  <mergeCells count="58">
    <mergeCell ref="A48:I48"/>
    <mergeCell ref="A46:B46"/>
    <mergeCell ref="C46:F46"/>
    <mergeCell ref="G46:I46"/>
    <mergeCell ref="A47:B47"/>
    <mergeCell ref="C47:F47"/>
    <mergeCell ref="G47:I47"/>
    <mergeCell ref="A42:I42"/>
    <mergeCell ref="A43:B43"/>
    <mergeCell ref="C43:F43"/>
    <mergeCell ref="G43:I43"/>
    <mergeCell ref="A44:B44"/>
    <mergeCell ref="C44:F44"/>
    <mergeCell ref="G44:I44"/>
    <mergeCell ref="B37:I37"/>
    <mergeCell ref="B38:I38"/>
    <mergeCell ref="B39:I39"/>
    <mergeCell ref="B27:I27"/>
    <mergeCell ref="B16:I16"/>
    <mergeCell ref="B17:I17"/>
    <mergeCell ref="B18:I18"/>
    <mergeCell ref="B19:I19"/>
    <mergeCell ref="B20:I20"/>
    <mergeCell ref="B21:I21"/>
    <mergeCell ref="B22:I22"/>
    <mergeCell ref="B23:I23"/>
    <mergeCell ref="B24:I24"/>
    <mergeCell ref="B25:I25"/>
    <mergeCell ref="B26:I26"/>
    <mergeCell ref="A5:I5"/>
    <mergeCell ref="A15:I15"/>
    <mergeCell ref="B10:I10"/>
    <mergeCell ref="B11:I11"/>
    <mergeCell ref="B12:I12"/>
    <mergeCell ref="B13:I13"/>
    <mergeCell ref="B14:I14"/>
    <mergeCell ref="A1:A3"/>
    <mergeCell ref="B1:G3"/>
    <mergeCell ref="H1:I3"/>
    <mergeCell ref="B4:D4"/>
    <mergeCell ref="E4:F4"/>
    <mergeCell ref="H4:I4"/>
    <mergeCell ref="A45:B45"/>
    <mergeCell ref="C45:F45"/>
    <mergeCell ref="G45:I45"/>
    <mergeCell ref="B6:I6"/>
    <mergeCell ref="A8:I9"/>
    <mergeCell ref="B7:I7"/>
    <mergeCell ref="B40:I40"/>
    <mergeCell ref="B28:I28"/>
    <mergeCell ref="B29:I29"/>
    <mergeCell ref="B30:I30"/>
    <mergeCell ref="B31:I31"/>
    <mergeCell ref="B32:I32"/>
    <mergeCell ref="B33:I33"/>
    <mergeCell ref="B34:I34"/>
    <mergeCell ref="B35:I35"/>
    <mergeCell ref="B36:I36"/>
  </mergeCells>
  <pageMargins left="0.7" right="0.7" top="0.75" bottom="0.75" header="0.3" footer="0.3"/>
  <pageSetup scale="4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CAPITA ABRIL</vt:lpstr>
      <vt:lpstr> EVENTO ABRIL</vt:lpstr>
      <vt:lpstr>EVENTO </vt:lpstr>
      <vt:lpstr>RELACION </vt:lpstr>
      <vt:lpstr>mayo evento</vt:lpstr>
      <vt:lpstr>GRAFICAS EVENTO </vt:lpstr>
      <vt:lpstr>GRAFICAS EVENTO ABRIL</vt:lpstr>
      <vt:lpstr>INSTRUCTIVO</vt:lpstr>
      <vt:lpstr>INSTRUCTIVO!Área_de_impresión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00528</dc:creator>
  <cp:lastModifiedBy>06979</cp:lastModifiedBy>
  <cp:lastPrinted>2021-04-27T13:48:55Z</cp:lastPrinted>
  <dcterms:created xsi:type="dcterms:W3CDTF">2019-12-03T21:31:31Z</dcterms:created>
  <dcterms:modified xsi:type="dcterms:W3CDTF">2024-04-16T21:22:48Z</dcterms:modified>
</cp:coreProperties>
</file>